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czynskiA\Documents\_CHIPS\manual\"/>
    </mc:Choice>
  </mc:AlternateContent>
  <xr:revisionPtr revIDLastSave="0" documentId="13_ncr:1_{717667FC-5B4B-4527-AF11-EA040599398A}" xr6:coauthVersionLast="43" xr6:coauthVersionMax="43" xr10:uidLastSave="{00000000-0000-0000-0000-000000000000}"/>
  <bookViews>
    <workbookView xWindow="-108" yWindow="-108" windowWidth="23256" windowHeight="12576" xr2:uid="{291E1C67-D209-4F35-A211-D15F74631445}"/>
  </bookViews>
  <sheets>
    <sheet name="MASTERTABLE" sheetId="1" r:id="rId1"/>
    <sheet name="mixedTraffic" sheetId="7" r:id="rId2"/>
    <sheet name="designSpeed" sheetId="8" r:id="rId3"/>
    <sheet name="clearance" sheetId="9" r:id="rId4"/>
    <sheet name="cataloniaDesignSpeed" sheetId="6" r:id="rId5"/>
    <sheet name="cataloniaSSD" sheetId="4" r:id="rId6"/>
    <sheet name="slopeSeverity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5" l="1"/>
  <c r="D4" i="5" s="1"/>
  <c r="C8" i="5"/>
  <c r="D8" i="5" s="1"/>
  <c r="E27" i="5"/>
  <c r="E29" i="5"/>
  <c r="E19" i="5"/>
  <c r="E25" i="5"/>
  <c r="E23" i="5"/>
  <c r="E21" i="5"/>
  <c r="E30" i="5"/>
  <c r="E28" i="5"/>
  <c r="E26" i="5"/>
  <c r="E24" i="5"/>
  <c r="E22" i="5"/>
  <c r="E20" i="5"/>
  <c r="E18" i="5"/>
  <c r="C16" i="5"/>
  <c r="D14" i="5"/>
  <c r="D22" i="5" s="1"/>
  <c r="C14" i="5"/>
  <c r="C7" i="5"/>
  <c r="D7" i="5" s="1"/>
  <c r="C6" i="5"/>
  <c r="D6" i="5" s="1"/>
  <c r="C5" i="5"/>
  <c r="D5" i="5" s="1"/>
  <c r="C27" i="5" l="1"/>
  <c r="C29" i="5"/>
  <c r="D27" i="5"/>
  <c r="D29" i="5"/>
  <c r="C25" i="5"/>
  <c r="D19" i="5"/>
  <c r="D30" i="5"/>
  <c r="D25" i="5"/>
  <c r="C23" i="5"/>
  <c r="C19" i="5"/>
  <c r="D21" i="5"/>
  <c r="C22" i="5"/>
  <c r="C30" i="5"/>
  <c r="D24" i="5"/>
  <c r="C24" i="5"/>
  <c r="D18" i="5"/>
  <c r="D26" i="5"/>
  <c r="D23" i="5"/>
  <c r="C20" i="5"/>
  <c r="C28" i="5"/>
  <c r="C18" i="5"/>
  <c r="C26" i="5"/>
  <c r="D20" i="5"/>
  <c r="D28" i="5"/>
  <c r="C21" i="5"/>
  <c r="E10" i="4"/>
  <c r="E9" i="4"/>
  <c r="F10" i="4" l="1"/>
  <c r="E22" i="4"/>
  <c r="E21" i="4"/>
  <c r="E19" i="4"/>
  <c r="F19" i="4" s="1"/>
  <c r="E18" i="4"/>
  <c r="E16" i="4"/>
  <c r="E15" i="4"/>
  <c r="E13" i="4"/>
  <c r="F13" i="4" s="1"/>
  <c r="E12" i="4"/>
  <c r="E7" i="4"/>
  <c r="E6" i="4"/>
  <c r="E5" i="4"/>
  <c r="F16" i="4" l="1"/>
  <c r="F22" i="4"/>
  <c r="H7" i="1"/>
</calcChain>
</file>

<file path=xl/sharedStrings.xml><?xml version="1.0" encoding="utf-8"?>
<sst xmlns="http://schemas.openxmlformats.org/spreadsheetml/2006/main" count="342" uniqueCount="180">
  <si>
    <t>Design speed</t>
  </si>
  <si>
    <t>30 km/h</t>
  </si>
  <si>
    <t>20 km/h</t>
  </si>
  <si>
    <t>35 m</t>
  </si>
  <si>
    <t>70 m (8-10 seconds ride)</t>
  </si>
  <si>
    <t>Vademecum Fietsvoorzieningen</t>
  </si>
  <si>
    <t>Flanders</t>
  </si>
  <si>
    <t>Kwaliteitscriteria voor fietssnelwegen</t>
  </si>
  <si>
    <t>Provincie Vlaams-Brabant</t>
  </si>
  <si>
    <t>Qualitätsstandards für Radschnellverbindungen</t>
  </si>
  <si>
    <t>Baden-Württemberg</t>
  </si>
  <si>
    <t>Design Manual for Bicycle Traffic</t>
  </si>
  <si>
    <t>4.0 m</t>
  </si>
  <si>
    <t>3.0 m</t>
  </si>
  <si>
    <t>Minimum average travel speed (including stops)</t>
  </si>
  <si>
    <t>25 km/h</t>
  </si>
  <si>
    <t>Minimum horizontal curve radius</t>
  </si>
  <si>
    <t>20 m (for 30 km/h)</t>
  </si>
  <si>
    <t>20 m</t>
  </si>
  <si>
    <t>bicycle streets only</t>
  </si>
  <si>
    <t>2.0 m</t>
  </si>
  <si>
    <t>20-30 km/h</t>
  </si>
  <si>
    <t>Forward visibility/stopping sight distance</t>
  </si>
  <si>
    <t>20 mph</t>
  </si>
  <si>
    <t>25 m</t>
  </si>
  <si>
    <t>2.5 m</t>
  </si>
  <si>
    <t>Mixed traffic in built-up areas - max speed</t>
  </si>
  <si>
    <t>Mixed traffic in built-up areas - max traffic volume</t>
  </si>
  <si>
    <t>Mixed traffic outside built-up areas - max traffic volume</t>
  </si>
  <si>
    <t>Mixed traffic - other requirements</t>
  </si>
  <si>
    <t>60 km/h</t>
  </si>
  <si>
    <t>500 PCU/day</t>
  </si>
  <si>
    <t>30 km/h (40 km/h outside built-up areas, but detailed parameters for 40 km/h not specified)</t>
  </si>
  <si>
    <t>"very few" cars</t>
  </si>
  <si>
    <t>50 km/h</t>
  </si>
  <si>
    <t xml:space="preserve"> 4000 PCU/day</t>
  </si>
  <si>
    <t xml:space="preserve">70 km/h </t>
  </si>
  <si>
    <t>800 PCU/day</t>
  </si>
  <si>
    <t xml:space="preserve">&lt;200 vehicles/peak hour </t>
  </si>
  <si>
    <t xml:space="preserve">Greater London </t>
  </si>
  <si>
    <t>not recommended for CH</t>
  </si>
  <si>
    <t>3.0 m (or 2.75 m + 0.5 m buffer if parking is allowed)</t>
  </si>
  <si>
    <t>2.0 m (min. 1.85, with 0.75 m buffer from parking if it is allowed)</t>
  </si>
  <si>
    <t>not mentioned as a solution</t>
  </si>
  <si>
    <t>Mixed traffic outside built-up areas - max speed</t>
  </si>
  <si>
    <t>4.0 m recommended, 3.0 m minimum</t>
  </si>
  <si>
    <t>2.5 m recommended, 2.0 minimum</t>
  </si>
  <si>
    <t>Guidelines/standard title</t>
  </si>
  <si>
    <t>Link</t>
  </si>
  <si>
    <t>https://www.crow.nl/publicaties/design-manual-for-bicycle-traffic-(1)</t>
  </si>
  <si>
    <t>http://www.mobielvlaanderen.be/vademecums/vademecumfiets01.php</t>
  </si>
  <si>
    <t>https://www.vlaamsbrabant.be/binaries/Kwaliteitscriteria_fietssnelwegen_tcm5-93940.pdf</t>
  </si>
  <si>
    <t>https://www.fahrradland-bw.de/radverkehr-in-bw/infrastruktur/radschnellverbindungen/</t>
  </si>
  <si>
    <t>https://tfl.gov.uk/corporate/publications-and-reports/streets-toolkit#on-this-page-2</t>
  </si>
  <si>
    <t>3.0 m or 4.0 m, depending on the expected usage level</t>
  </si>
  <si>
    <t>Qualitätsstandards für Radschnellverbindungen reduziert (can be applied to 20% of route length)</t>
  </si>
  <si>
    <t>0.25 - 1.0 m depending on obstacle type and height</t>
  </si>
  <si>
    <t>Max. detour factor</t>
  </si>
  <si>
    <t>1.1 (ambition); 1.2 (maximum)</t>
  </si>
  <si>
    <t>35-42 m (minimum); 70-84 m (comfortable)</t>
  </si>
  <si>
    <t>Max. number of stops</t>
  </si>
  <si>
    <t>0.0 (ambition); 0.4/km (maximum)</t>
  </si>
  <si>
    <t>Min length</t>
  </si>
  <si>
    <t>Expected level of use</t>
  </si>
  <si>
    <t>5 km</t>
  </si>
  <si>
    <t>at least 2000 cyclist/day on most of the route</t>
  </si>
  <si>
    <t>Copenhagen</t>
  </si>
  <si>
    <t>2.5-4.0 m, depending on cycle traffic; bidirectional paths along roads not allowed with more than 1500 cyclists/peak hour</t>
  </si>
  <si>
    <t>2.25-3.5 m, depending on cycle traffic</t>
  </si>
  <si>
    <t>30-40 km/h</t>
  </si>
  <si>
    <t>no perpendicular parking allowed, 2-1 roads can be a solution</t>
  </si>
  <si>
    <t>35 km/h</t>
  </si>
  <si>
    <t>Supercykelstier. Koncept 2.0. Planlægning, udformning og drift</t>
  </si>
  <si>
    <t>http://vejdirektoratet.dk/DA/vejsektor/vejregler-og-tilladelser/vejregler/h%C3%B8ringer/Documents/H%C3%B8ringer%202016/16-01540-3%20H%C3%A5ndbog_Supercykelstier_h%C3%B8ring%203507636_1_1.PDF</t>
  </si>
  <si>
    <t>Denmark</t>
  </si>
  <si>
    <t xml:space="preserve">Håndbog supercykelstier anlæg og planlægning </t>
  </si>
  <si>
    <t>1.6-1.75 m</t>
  </si>
  <si>
    <t>Vertical clearance</t>
  </si>
  <si>
    <t>0.25-0.45 m</t>
  </si>
  <si>
    <t>CROW, Netherlands</t>
  </si>
  <si>
    <t>Region/ country/ organisation</t>
  </si>
  <si>
    <t>Horizontal clearance on cycle paths (e.g. between bollards)</t>
  </si>
  <si>
    <t>Width, one-way cycle path</t>
  </si>
  <si>
    <t>Width, two-way cycle path</t>
  </si>
  <si>
    <t>Width, one-way cycle lane</t>
  </si>
  <si>
    <t>Horizontal clearance next to cycle paths</t>
  </si>
  <si>
    <t>0.3 m</t>
  </si>
  <si>
    <t>1.6 m</t>
  </si>
  <si>
    <t>2-10% depending on slope height</t>
  </si>
  <si>
    <t>Maximum gradients</t>
  </si>
  <si>
    <t>Minimum illuminance</t>
  </si>
  <si>
    <t>7 lux</t>
  </si>
  <si>
    <t>Minimum vertical curve radius</t>
  </si>
  <si>
    <t xml:space="preserve">50m (concave), 80m (convex) </t>
  </si>
  <si>
    <t>3 lux (cycle path), 5 lux (with pedestrians), 10 lux (crossings)</t>
  </si>
  <si>
    <t>http://territori.gencat.cat/web/.content/home/01_departament/documentacio/territori_mobilitat/bicicleta/manual_per_al_disseny_de_vies_ciclistes_a_catalunya/pdf/vies_ciclistes_ang_tcm32-45418.pdf</t>
  </si>
  <si>
    <t>Catalonia</t>
  </si>
  <si>
    <t>Notes</t>
  </si>
  <si>
    <t xml:space="preserve">London Cycling Design Standards </t>
  </si>
  <si>
    <t>Highest CLoS assumed for cycle highways</t>
  </si>
  <si>
    <t>50 km/h general; 30 km/h minimum</t>
  </si>
  <si>
    <t>15 sec/km interurban, 20 sec/km urban</t>
  </si>
  <si>
    <t>0.5/km (interurban); 1.0/km (urban)</t>
  </si>
  <si>
    <t>86 m (general); 24 m (minimum); 151 m (unpaved); 44 m (unpaved minimum)</t>
  </si>
  <si>
    <t>35-100 m, depending on inclination</t>
  </si>
  <si>
    <t>70 m (general); 20 m (minimum)</t>
  </si>
  <si>
    <t>2.5 m (recommended); 2.0 m (minimum)</t>
  </si>
  <si>
    <t>2.0 m (recommended); 1.5 m (minimum)</t>
  </si>
  <si>
    <t>1000 vehicles/day</t>
  </si>
  <si>
    <t>physical traffic calming measures</t>
  </si>
  <si>
    <t>Design speed for greenway with separation for pedestrians</t>
  </si>
  <si>
    <t>Réseau cyclable à haut niveau de service. Objectifs et principes d'aménagement</t>
  </si>
  <si>
    <t xml:space="preserve">Cerema / France </t>
  </si>
  <si>
    <t>Not regulatory</t>
  </si>
  <si>
    <t>10 km</t>
  </si>
  <si>
    <t>3.5 m recommended, 2.5 minimum</t>
  </si>
  <si>
    <t>0.25 - 1.5 m depending on obstacle height, point/linear character and visibility</t>
  </si>
  <si>
    <t>20-30 m</t>
  </si>
  <si>
    <t>http://voiriepourtous.cerema.fr/fiches-produites-par-le-cerema-a1505.html</t>
  </si>
  <si>
    <t>&lt;15 sec (average)</t>
  </si>
  <si>
    <t>Waiting time</t>
  </si>
  <si>
    <t>5-40 s maximum (depending on crossing configuration, max value for traffic lights and cycle highway crossing a main road along a side road)</t>
  </si>
  <si>
    <t>30 s maximum</t>
  </si>
  <si>
    <t>SSD increase</t>
  </si>
  <si>
    <t>incline [%]</t>
  </si>
  <si>
    <t>reaction time [s]</t>
  </si>
  <si>
    <t>friction coeff.</t>
  </si>
  <si>
    <t>stopping distance [m]</t>
  </si>
  <si>
    <t>v [km/h]</t>
  </si>
  <si>
    <t>minimum horizontal curve radius [m]</t>
  </si>
  <si>
    <t xml:space="preserve">How changes in surface friction (because of surface material / quality) affect stopping distance and relevant visibility requirements at different speed and slopes? </t>
  </si>
  <si>
    <t>Based on formulas from the "Manual for the design of cyclepaths in Catalonia".</t>
  </si>
  <si>
    <t xml:space="preserve">Comparison of geometric requirements for different design speeds </t>
  </si>
  <si>
    <t>Based on "Manual for the design of cyclepaths in Catalonia".</t>
  </si>
  <si>
    <t>gradient</t>
  </si>
  <si>
    <t>Severity</t>
  </si>
  <si>
    <t>Height [m]</t>
  </si>
  <si>
    <t>Lenght [m]</t>
  </si>
  <si>
    <t>CEREMA</t>
  </si>
  <si>
    <t>recalculated from max slope length</t>
  </si>
  <si>
    <t>Note: there seem to be errors in the values in Inspiratieboek snelle fietsroutes (missing commas?), do not try to apply these</t>
  </si>
  <si>
    <t>CROW</t>
  </si>
  <si>
    <t>lower</t>
  </si>
  <si>
    <t>target</t>
  </si>
  <si>
    <t>upper</t>
  </si>
  <si>
    <t>min %</t>
  </si>
  <si>
    <t>max %</t>
  </si>
  <si>
    <t>not depending on slope height/length</t>
  </si>
  <si>
    <t>Comparison of maximum gradients depending on the height different to overcome according to different guidelines</t>
  </si>
  <si>
    <t>Calculation of slope severity according to CROW Design Manual for Bicycle Traffic</t>
  </si>
  <si>
    <t>Design speed [km/h]</t>
  </si>
  <si>
    <t>stopping sight distance on 5% slope [m]</t>
  </si>
  <si>
    <t>stopping sight distance on flat section [m]</t>
  </si>
  <si>
    <t>minimum vertical curve radius [m]</t>
  </si>
  <si>
    <t xml:space="preserve"> </t>
  </si>
  <si>
    <t>Manual for the design of cyclepaths in Catalonia</t>
  </si>
  <si>
    <t>Forward visibility/ stopping sight distance</t>
  </si>
  <si>
    <t>Design Manual for Bicycle Traffic (CROW, NL)</t>
  </si>
  <si>
    <t>Vademecum Fietsvoorzieningen (Flanders, B)</t>
  </si>
  <si>
    <t>London Cycling Design Standards (UK)</t>
  </si>
  <si>
    <t>Supercykelstier. Koncept 2.0. Planlægning, udformning og drift (Copenhagen, DK)</t>
  </si>
  <si>
    <t>Qualitätsstandards für Radschnellverbindungen reduziert (Baden-Württemberg, DE)</t>
  </si>
  <si>
    <t>Manual for the design of cyclepaths in Catalonia (ES)</t>
  </si>
  <si>
    <t>Réseau cyclable à haut niveau de service. Objectifs et principes d'aménagement (Cerema, FR)</t>
  </si>
  <si>
    <t>Guidelines/ standard</t>
  </si>
  <si>
    <t>In built-up areas</t>
  </si>
  <si>
    <t>Outside built-up areas</t>
  </si>
  <si>
    <t>max speed</t>
  </si>
  <si>
    <t>max traffic volume</t>
  </si>
  <si>
    <t>Other requirements</t>
  </si>
  <si>
    <t>Kwaliteitscriteria voor fietssnelwegen (Flemish Brabant, B)</t>
  </si>
  <si>
    <t>Qualitätsstandards für Radschnellverbindungen (Baden-Württemberg, D)</t>
  </si>
  <si>
    <t>Réseau cyclable à haut niveau de service. Objectifs et principes d'aménagement (CEREMA, F)</t>
  </si>
  <si>
    <t>Manual for the design of cyclepaths in Catalonia (E)</t>
  </si>
  <si>
    <t>Håndbog supercykelstier anlæg og planlægning (DK)</t>
  </si>
  <si>
    <t xml:space="preserve">2% (no length limit); 4% (max 4 km); 5% (2 km); 6% (240 m); 10% (30 m); 25% (15 m) </t>
  </si>
  <si>
    <t>3500 cars/day</t>
  </si>
  <si>
    <t>Rapport: Fix the Mix! (Flanders, B)</t>
  </si>
  <si>
    <t>Réseau cyclable à haut niveau de service. Objectifs et principes d'aménagement (Cerema, F)</t>
  </si>
  <si>
    <t>https://supercykelstier.dk/wp-content/uploads/2016/03/Supercykelstier_Koncept-2018.pdf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</si>
</sst>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Lt BT"/>
      <family val="2"/>
    </font>
    <font>
      <sz val="10"/>
      <color theme="1"/>
      <name val="Futura Lt BT"/>
      <family val="2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Futura Lt BT"/>
      <family val="2"/>
    </font>
    <font>
      <sz val="10"/>
      <name val="Futura Lt BT"/>
      <family val="2"/>
    </font>
    <font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Futura Lt BT"/>
      <family val="2"/>
    </font>
    <font>
      <sz val="9"/>
      <color theme="1"/>
      <name val="Futura Lt BT"/>
      <family val="2"/>
    </font>
    <font>
      <b/>
      <sz val="9"/>
      <color theme="1"/>
      <name val="Futura Lt BT"/>
      <family val="2"/>
    </font>
    <font>
      <b/>
      <sz val="9"/>
      <name val="Futura Lt BT"/>
      <family val="2"/>
    </font>
    <font>
      <sz val="9"/>
      <color theme="1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Calibri"/>
      <family val="2"/>
      <scheme val="minor"/>
    </font>
    <font>
      <sz val="9"/>
      <name val="Futura Lt BT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102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6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1" xfId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9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9" fontId="4" fillId="0" borderId="1" xfId="0" applyNumberFormat="1" applyFont="1" applyBorder="1" applyAlignment="1">
      <alignment vertical="center" wrapText="1"/>
    </xf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  <xf numFmtId="0" fontId="14" fillId="0" borderId="1" xfId="0" applyFont="1" applyBorder="1"/>
    <xf numFmtId="1" fontId="14" fillId="0" borderId="1" xfId="0" applyNumberFormat="1" applyFont="1" applyBorder="1"/>
    <xf numFmtId="9" fontId="0" fillId="0" borderId="1" xfId="2" applyFont="1" applyBorder="1"/>
    <xf numFmtId="164" fontId="0" fillId="0" borderId="1" xfId="0" applyNumberFormat="1" applyBorder="1"/>
    <xf numFmtId="0" fontId="0" fillId="0" borderId="0" xfId="0" applyAlignment="1">
      <alignment horizontal="right"/>
    </xf>
    <xf numFmtId="0" fontId="14" fillId="0" borderId="0" xfId="0" applyFont="1"/>
    <xf numFmtId="0" fontId="15" fillId="0" borderId="0" xfId="0" applyFont="1"/>
    <xf numFmtId="0" fontId="1" fillId="0" borderId="0" xfId="0" applyFont="1"/>
    <xf numFmtId="0" fontId="2" fillId="0" borderId="0" xfId="0" applyFont="1" applyAlignment="1">
      <alignment vertical="top" wrapText="1"/>
    </xf>
    <xf numFmtId="0" fontId="16" fillId="0" borderId="0" xfId="0" applyFont="1"/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/>
    <xf numFmtId="165" fontId="16" fillId="0" borderId="1" xfId="0" applyNumberFormat="1" applyFont="1" applyBorder="1"/>
    <xf numFmtId="10" fontId="16" fillId="0" borderId="1" xfId="2" applyNumberFormat="1" applyFont="1" applyBorder="1"/>
    <xf numFmtId="10" fontId="16" fillId="0" borderId="1" xfId="0" applyNumberFormat="1" applyFont="1" applyBorder="1"/>
    <xf numFmtId="10" fontId="0" fillId="0" borderId="1" xfId="2" applyNumberFormat="1" applyFont="1" applyBorder="1"/>
    <xf numFmtId="9" fontId="0" fillId="0" borderId="1" xfId="0" applyNumberFormat="1" applyBorder="1"/>
    <xf numFmtId="0" fontId="14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right" wrapText="1"/>
    </xf>
    <xf numFmtId="0" fontId="16" fillId="0" borderId="6" xfId="0" applyFont="1" applyBorder="1" applyAlignment="1">
      <alignment horizontal="right" wrapText="1"/>
    </xf>
    <xf numFmtId="0" fontId="16" fillId="0" borderId="7" xfId="0" applyFont="1" applyBorder="1" applyAlignment="1">
      <alignment horizontal="right" wrapText="1"/>
    </xf>
    <xf numFmtId="0" fontId="0" fillId="0" borderId="1" xfId="0" applyBorder="1" applyAlignment="1">
      <alignment horizontal="center" vertical="center"/>
    </xf>
    <xf numFmtId="10" fontId="0" fillId="0" borderId="1" xfId="2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0" xfId="0" applyFont="1"/>
    <xf numFmtId="0" fontId="4" fillId="0" borderId="1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0" xfId="0" applyFont="1"/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22" fillId="0" borderId="1" xfId="1" applyFont="1" applyBorder="1" applyAlignment="1">
      <alignment horizontal="left" vertical="center"/>
    </xf>
    <xf numFmtId="0" fontId="23" fillId="0" borderId="1" xfId="1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24" fillId="0" borderId="1" xfId="1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6" fillId="0" borderId="1" xfId="0" applyFont="1" applyBorder="1" applyAlignment="1">
      <alignment horizontal="right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 horizontal="right" wrapText="1"/>
    </xf>
    <xf numFmtId="0" fontId="16" fillId="0" borderId="2" xfId="0" applyFont="1" applyBorder="1" applyAlignment="1">
      <alignment horizontal="right" wrapText="1"/>
    </xf>
    <xf numFmtId="0" fontId="16" fillId="0" borderId="3" xfId="0" applyFont="1" applyBorder="1" applyAlignment="1">
      <alignment horizontal="right" wrapText="1"/>
    </xf>
    <xf numFmtId="0" fontId="16" fillId="0" borderId="4" xfId="0" applyFont="1" applyBorder="1" applyAlignment="1">
      <alignment horizontal="right" wrapText="1"/>
    </xf>
    <xf numFmtId="0" fontId="16" fillId="0" borderId="5" xfId="0" applyFont="1" applyBorder="1" applyAlignment="1">
      <alignment horizontal="right" wrapText="1"/>
    </xf>
    <xf numFmtId="0" fontId="16" fillId="0" borderId="6" xfId="0" applyFont="1" applyBorder="1" applyAlignment="1">
      <alignment horizontal="right" wrapText="1"/>
    </xf>
    <xf numFmtId="0" fontId="16" fillId="0" borderId="7" xfId="0" applyFont="1" applyBorder="1" applyAlignment="1">
      <alignment horizontal="right" wrapText="1"/>
    </xf>
  </cellXfs>
  <cellStyles count="3">
    <cellStyle name="Hyperlink" xfId="1" builtinId="8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oiriepourtous.cerema.fr/fiches-produites-par-le-cerema-a1505.html" TargetMode="External"/><Relationship Id="rId3" Type="http://schemas.openxmlformats.org/officeDocument/2006/relationships/hyperlink" Target="https://www.vlaamsbrabant.be/binaries/Kwaliteitscriteria_fietssnelwegen_tcm5-93940.pdf" TargetMode="External"/><Relationship Id="rId7" Type="http://schemas.openxmlformats.org/officeDocument/2006/relationships/hyperlink" Target="http://vejdirektoratet.dk/DA/vejsektor/vejregler-og-tilladelser/vejregler/h%C3%B8ringer/Documents/H%C3%B8ringer%202016/16-01540-3%20H%C3%A5ndbog_Supercykelstier_h%C3%B8ring%203507636_1_1.PDF" TargetMode="External"/><Relationship Id="rId2" Type="http://schemas.openxmlformats.org/officeDocument/2006/relationships/hyperlink" Target="http://www.mobielvlaanderen.be/vademecums/vademecumfiets01.php" TargetMode="External"/><Relationship Id="rId1" Type="http://schemas.openxmlformats.org/officeDocument/2006/relationships/hyperlink" Target="https://www.crow.nl/publicaties/design-manual-for-bicycle-traffic-(1)" TargetMode="External"/><Relationship Id="rId6" Type="http://schemas.openxmlformats.org/officeDocument/2006/relationships/hyperlink" Target="https://tfl.gov.uk/corporate/publications-and-reports/streets-toolkit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fahrradland-bw.de/radverkehr-in-bw/infrastruktur/radschnellverbindungen/" TargetMode="External"/><Relationship Id="rId10" Type="http://schemas.openxmlformats.org/officeDocument/2006/relationships/hyperlink" Target="https://supercykelstier.dk/wp-content/uploads/2016/03/Supercykelstier_Koncept-2018.pdf" TargetMode="External"/><Relationship Id="rId4" Type="http://schemas.openxmlformats.org/officeDocument/2006/relationships/hyperlink" Target="https://www.fahrradland-bw.de/radverkehr-in-bw/infrastruktur/radschnellverbindungen/" TargetMode="External"/><Relationship Id="rId9" Type="http://schemas.openxmlformats.org/officeDocument/2006/relationships/hyperlink" Target="http://territori.gencat.cat/web/.content/home/01_departament/documentacio/territori_mobilitat/bicicleta/manual_per_al_disseny_de_vies_ciclistes_a_catalunya/pdf/vies_ciclistes_ang_tcm32-454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voiriepourtous.cerema.fr/fiches-produites-par-le-cerema-a1505.html" TargetMode="External"/><Relationship Id="rId3" Type="http://schemas.openxmlformats.org/officeDocument/2006/relationships/hyperlink" Target="https://www.vlaamsbrabant.be/binaries/Kwaliteitscriteria_fietssnelwegen_tcm5-93940.pdf" TargetMode="External"/><Relationship Id="rId7" Type="http://schemas.openxmlformats.org/officeDocument/2006/relationships/hyperlink" Target="http://vejdirektoratet.dk/DA/vejsektor/vejregler-og-tilladelser/vejregler/h%C3%B8ringer/Documents/H%C3%B8ringer%202016/16-01540-3%20H%C3%A5ndbog_Supercykelstier_h%C3%B8ring%203507636_1_1.PDF" TargetMode="External"/><Relationship Id="rId2" Type="http://schemas.openxmlformats.org/officeDocument/2006/relationships/hyperlink" Target="http://www.mobielvlaanderen.be/vademecums/vademecumfiets01.php" TargetMode="External"/><Relationship Id="rId1" Type="http://schemas.openxmlformats.org/officeDocument/2006/relationships/hyperlink" Target="https://www.crow.nl/publicaties/design-manual-for-bicycle-traffic-(1)" TargetMode="External"/><Relationship Id="rId6" Type="http://schemas.openxmlformats.org/officeDocument/2006/relationships/hyperlink" Target="https://tfl.gov.uk/corporate/publications-and-reports/streets-toolkit" TargetMode="External"/><Relationship Id="rId5" Type="http://schemas.openxmlformats.org/officeDocument/2006/relationships/hyperlink" Target="https://www.fahrradland-bw.de/radverkehr-in-bw/infrastruktur/radschnellverbindungen/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www.fahrradland-bw.de/radverkehr-in-bw/infrastruktur/radschnellverbindungen/" TargetMode="External"/><Relationship Id="rId9" Type="http://schemas.openxmlformats.org/officeDocument/2006/relationships/hyperlink" Target="http://territori.gencat.cat/web/.content/home/01_departament/documentacio/territori_mobilitat/bicicleta/manual_per_al_disseny_de_vies_ciclistes_a_catalunya/pdf/vies_ciclistes_ang_tcm32-45418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89F9E-C2A0-4859-89FE-1DF5E55D9479}">
  <dimension ref="A1:AB11"/>
  <sheetViews>
    <sheetView tabSelected="1" topLeftCell="A4" zoomScale="55" zoomScaleNormal="55" workbookViewId="0">
      <selection activeCell="A4" sqref="A4"/>
    </sheetView>
  </sheetViews>
  <sheetFormatPr defaultRowHeight="13.8" x14ac:dyDescent="0.3"/>
  <cols>
    <col min="1" max="1" width="20.5546875" style="7" bestFit="1" customWidth="1"/>
    <col min="2" max="2" width="13.5546875" style="13" bestFit="1" customWidth="1"/>
    <col min="3" max="4" width="11.88671875" style="14" customWidth="1"/>
    <col min="5" max="5" width="11.88671875" style="24" customWidth="1"/>
    <col min="6" max="6" width="8.88671875" style="31"/>
    <col min="7" max="8" width="11.88671875" style="14" customWidth="1"/>
    <col min="9" max="9" width="11.109375" style="15" bestFit="1" customWidth="1"/>
    <col min="10" max="10" width="18.77734375" style="15" customWidth="1"/>
    <col min="11" max="11" width="19.21875" style="15" bestFit="1" customWidth="1"/>
    <col min="12" max="12" width="11.77734375" style="15" bestFit="1" customWidth="1"/>
    <col min="13" max="13" width="11.44140625" style="15" customWidth="1"/>
    <col min="14" max="14" width="11.77734375" style="15" customWidth="1"/>
    <col min="15" max="15" width="18.5546875" style="15" bestFit="1" customWidth="1"/>
    <col min="16" max="16" width="15.77734375" style="15" customWidth="1"/>
    <col min="17" max="20" width="14.77734375" style="15" customWidth="1"/>
    <col min="21" max="21" width="10" style="15" bestFit="1" customWidth="1"/>
    <col min="22" max="24" width="8.88671875" style="15"/>
    <col min="25" max="25" width="8.88671875" style="7"/>
    <col min="26" max="26" width="12.44140625" style="7" customWidth="1"/>
    <col min="27" max="27" width="11.77734375" style="7" bestFit="1" customWidth="1"/>
    <col min="28" max="28" width="13.77734375" style="7" bestFit="1" customWidth="1"/>
    <col min="29" max="16384" width="8.88671875" style="7"/>
  </cols>
  <sheetData>
    <row r="1" spans="1:28" ht="105.6" x14ac:dyDescent="0.25">
      <c r="A1" s="1" t="s">
        <v>47</v>
      </c>
      <c r="B1" s="2" t="s">
        <v>80</v>
      </c>
      <c r="C1" s="2" t="s">
        <v>48</v>
      </c>
      <c r="D1" s="2" t="s">
        <v>164</v>
      </c>
      <c r="E1" s="22" t="s">
        <v>97</v>
      </c>
      <c r="F1" s="3" t="s">
        <v>62</v>
      </c>
      <c r="G1" s="2" t="s">
        <v>63</v>
      </c>
      <c r="H1" s="1" t="s">
        <v>57</v>
      </c>
      <c r="I1" s="3" t="s">
        <v>0</v>
      </c>
      <c r="J1" s="3" t="s">
        <v>14</v>
      </c>
      <c r="K1" s="3" t="s">
        <v>16</v>
      </c>
      <c r="L1" s="3" t="s">
        <v>22</v>
      </c>
      <c r="M1" s="3" t="s">
        <v>92</v>
      </c>
      <c r="N1" s="3" t="s">
        <v>60</v>
      </c>
      <c r="O1" s="3" t="s">
        <v>120</v>
      </c>
      <c r="P1" s="3" t="s">
        <v>83</v>
      </c>
      <c r="Q1" s="3" t="s">
        <v>82</v>
      </c>
      <c r="R1" s="3" t="s">
        <v>84</v>
      </c>
      <c r="S1" s="3" t="s">
        <v>81</v>
      </c>
      <c r="T1" s="3" t="s">
        <v>85</v>
      </c>
      <c r="U1" s="3" t="s">
        <v>77</v>
      </c>
      <c r="V1" s="3" t="s">
        <v>26</v>
      </c>
      <c r="W1" s="3" t="s">
        <v>27</v>
      </c>
      <c r="X1" s="3" t="s">
        <v>44</v>
      </c>
      <c r="Y1" s="3" t="s">
        <v>28</v>
      </c>
      <c r="Z1" s="3" t="s">
        <v>29</v>
      </c>
      <c r="AA1" s="3" t="s">
        <v>89</v>
      </c>
      <c r="AB1" s="3" t="s">
        <v>90</v>
      </c>
    </row>
    <row r="2" spans="1:28" ht="118.8" x14ac:dyDescent="0.25">
      <c r="A2" s="4" t="s">
        <v>11</v>
      </c>
      <c r="B2" s="5" t="s">
        <v>79</v>
      </c>
      <c r="C2" s="18" t="s">
        <v>49</v>
      </c>
      <c r="D2" s="4" t="s">
        <v>157</v>
      </c>
      <c r="E2" s="25"/>
      <c r="F2" s="6"/>
      <c r="G2" s="6"/>
      <c r="H2" s="6" t="s">
        <v>58</v>
      </c>
      <c r="I2" s="6" t="s">
        <v>32</v>
      </c>
      <c r="J2" s="6" t="s">
        <v>15</v>
      </c>
      <c r="K2" s="6" t="s">
        <v>17</v>
      </c>
      <c r="L2" s="6" t="s">
        <v>59</v>
      </c>
      <c r="M2" s="6"/>
      <c r="N2" s="6" t="s">
        <v>61</v>
      </c>
      <c r="O2" s="6" t="s">
        <v>119</v>
      </c>
      <c r="P2" s="6" t="s">
        <v>12</v>
      </c>
      <c r="Q2" s="6" t="s">
        <v>13</v>
      </c>
      <c r="R2" s="6" t="s">
        <v>40</v>
      </c>
      <c r="S2" s="6" t="s">
        <v>87</v>
      </c>
      <c r="T2" s="6" t="s">
        <v>56</v>
      </c>
      <c r="U2" s="6" t="s">
        <v>25</v>
      </c>
      <c r="V2" s="6" t="s">
        <v>1</v>
      </c>
      <c r="W2" s="6" t="s">
        <v>31</v>
      </c>
      <c r="X2" s="6" t="s">
        <v>30</v>
      </c>
      <c r="Y2" s="6" t="s">
        <v>31</v>
      </c>
      <c r="Z2" s="6" t="s">
        <v>19</v>
      </c>
      <c r="AA2" s="6" t="s">
        <v>88</v>
      </c>
      <c r="AB2" s="6" t="s">
        <v>91</v>
      </c>
    </row>
    <row r="3" spans="1:28" ht="82.8" x14ac:dyDescent="0.25">
      <c r="A3" s="4" t="s">
        <v>5</v>
      </c>
      <c r="B3" s="5" t="s">
        <v>6</v>
      </c>
      <c r="C3" s="8" t="s">
        <v>50</v>
      </c>
      <c r="D3" s="4" t="s">
        <v>158</v>
      </c>
      <c r="E3" s="25"/>
      <c r="F3" s="6"/>
      <c r="G3" s="6"/>
      <c r="H3" s="6"/>
      <c r="I3" s="6" t="s">
        <v>1</v>
      </c>
      <c r="J3" s="6" t="s">
        <v>2</v>
      </c>
      <c r="K3" s="6" t="s">
        <v>3</v>
      </c>
      <c r="L3" s="6"/>
      <c r="M3" s="6"/>
      <c r="N3" s="6"/>
      <c r="O3" s="6"/>
      <c r="P3" s="6" t="s">
        <v>54</v>
      </c>
      <c r="Q3" s="6"/>
      <c r="R3" s="6" t="s">
        <v>43</v>
      </c>
      <c r="S3" s="6" t="s">
        <v>76</v>
      </c>
      <c r="T3" s="6" t="s">
        <v>56</v>
      </c>
      <c r="U3" s="6" t="s">
        <v>25</v>
      </c>
      <c r="V3" s="6"/>
      <c r="W3" s="6"/>
      <c r="X3" s="9"/>
      <c r="Y3" s="10"/>
      <c r="Z3" s="6" t="s">
        <v>19</v>
      </c>
      <c r="AA3" s="6"/>
      <c r="AB3" s="6" t="s">
        <v>94</v>
      </c>
    </row>
    <row r="4" spans="1:28" ht="96.6" x14ac:dyDescent="0.3">
      <c r="A4" s="4" t="s">
        <v>7</v>
      </c>
      <c r="B4" s="5" t="s">
        <v>8</v>
      </c>
      <c r="C4" s="8" t="s">
        <v>51</v>
      </c>
      <c r="D4" s="4" t="s">
        <v>170</v>
      </c>
      <c r="E4" s="25"/>
      <c r="F4" s="28"/>
      <c r="G4" s="6"/>
      <c r="H4" s="6"/>
      <c r="I4" s="6"/>
      <c r="J4" s="6" t="s">
        <v>2</v>
      </c>
      <c r="K4" s="6" t="s">
        <v>18</v>
      </c>
      <c r="L4" s="6" t="s">
        <v>4</v>
      </c>
      <c r="M4" s="6"/>
      <c r="N4" s="6"/>
      <c r="O4" s="6"/>
      <c r="P4" s="6" t="s">
        <v>45</v>
      </c>
      <c r="Q4" s="6" t="s">
        <v>46</v>
      </c>
      <c r="R4" s="6" t="s">
        <v>43</v>
      </c>
      <c r="S4" s="6"/>
      <c r="T4" s="6"/>
      <c r="U4" s="6"/>
      <c r="V4" s="9"/>
      <c r="W4" s="9"/>
      <c r="X4" s="9"/>
      <c r="Y4" s="10"/>
      <c r="Z4" s="10"/>
      <c r="AA4" s="10"/>
      <c r="AB4" s="10"/>
    </row>
    <row r="5" spans="1:28" ht="110.4" x14ac:dyDescent="0.25">
      <c r="A5" s="4" t="s">
        <v>9</v>
      </c>
      <c r="B5" s="5" t="s">
        <v>10</v>
      </c>
      <c r="C5" s="8" t="s">
        <v>52</v>
      </c>
      <c r="D5" s="4" t="s">
        <v>171</v>
      </c>
      <c r="E5" s="25"/>
      <c r="F5" s="6" t="s">
        <v>64</v>
      </c>
      <c r="G5" s="6" t="s">
        <v>65</v>
      </c>
      <c r="H5" s="6"/>
      <c r="I5" s="6" t="s">
        <v>1</v>
      </c>
      <c r="J5" s="6" t="s">
        <v>2</v>
      </c>
      <c r="K5" s="6" t="s">
        <v>18</v>
      </c>
      <c r="L5" s="6"/>
      <c r="M5" s="6" t="s">
        <v>93</v>
      </c>
      <c r="N5" s="6"/>
      <c r="O5" s="6" t="s">
        <v>121</v>
      </c>
      <c r="P5" s="6" t="s">
        <v>12</v>
      </c>
      <c r="Q5" s="6" t="s">
        <v>13</v>
      </c>
      <c r="R5" s="6" t="s">
        <v>41</v>
      </c>
      <c r="S5" s="6"/>
      <c r="T5" s="6"/>
      <c r="U5" s="6"/>
      <c r="V5" s="6" t="s">
        <v>21</v>
      </c>
      <c r="W5" s="6"/>
      <c r="X5" s="6" t="s">
        <v>34</v>
      </c>
      <c r="Y5" s="6" t="s">
        <v>33</v>
      </c>
      <c r="Z5" s="10"/>
      <c r="AA5" s="21">
        <v>0.06</v>
      </c>
      <c r="AB5" s="21"/>
    </row>
    <row r="6" spans="1:28" ht="110.4" x14ac:dyDescent="0.25">
      <c r="A6" s="5" t="s">
        <v>55</v>
      </c>
      <c r="B6" s="5" t="s">
        <v>10</v>
      </c>
      <c r="C6" s="8" t="s">
        <v>52</v>
      </c>
      <c r="D6" s="5" t="s">
        <v>55</v>
      </c>
      <c r="E6" s="25"/>
      <c r="F6" s="6"/>
      <c r="G6" s="6"/>
      <c r="H6" s="6"/>
      <c r="I6" s="6"/>
      <c r="J6" s="6"/>
      <c r="K6" s="6"/>
      <c r="L6" s="6"/>
      <c r="M6" s="6"/>
      <c r="N6" s="6"/>
      <c r="O6" s="6"/>
      <c r="P6" s="6" t="s">
        <v>13</v>
      </c>
      <c r="Q6" s="6" t="s">
        <v>20</v>
      </c>
      <c r="R6" s="6" t="s">
        <v>42</v>
      </c>
      <c r="S6" s="6"/>
      <c r="T6" s="6"/>
      <c r="U6" s="6"/>
      <c r="V6" s="6" t="s">
        <v>34</v>
      </c>
      <c r="W6" s="6" t="s">
        <v>35</v>
      </c>
      <c r="X6" s="6" t="s">
        <v>36</v>
      </c>
      <c r="Y6" s="6" t="s">
        <v>37</v>
      </c>
      <c r="Z6" s="10"/>
      <c r="AA6" s="10"/>
      <c r="AB6" s="10"/>
    </row>
    <row r="7" spans="1:28" s="12" customFormat="1" ht="96.6" x14ac:dyDescent="0.3">
      <c r="A7" s="4" t="s">
        <v>98</v>
      </c>
      <c r="B7" s="5" t="s">
        <v>39</v>
      </c>
      <c r="C7" s="8" t="s">
        <v>53</v>
      </c>
      <c r="D7" s="4" t="s">
        <v>159</v>
      </c>
      <c r="E7" s="26" t="s">
        <v>99</v>
      </c>
      <c r="F7" s="6"/>
      <c r="G7" s="11"/>
      <c r="H7" s="11">
        <f>1+0.2</f>
        <v>1.2</v>
      </c>
      <c r="I7" s="6" t="s">
        <v>23</v>
      </c>
      <c r="J7" s="6"/>
      <c r="K7" s="6" t="s">
        <v>24</v>
      </c>
      <c r="L7" s="6" t="s">
        <v>24</v>
      </c>
      <c r="M7" s="6"/>
      <c r="N7" s="6"/>
      <c r="O7" s="6"/>
      <c r="P7" s="6" t="s">
        <v>12</v>
      </c>
      <c r="Q7" s="6" t="s">
        <v>25</v>
      </c>
      <c r="R7" s="6" t="s">
        <v>20</v>
      </c>
      <c r="S7" s="6"/>
      <c r="T7" s="6" t="s">
        <v>78</v>
      </c>
      <c r="U7" s="6"/>
      <c r="V7" s="6" t="s">
        <v>23</v>
      </c>
      <c r="W7" s="6" t="s">
        <v>38</v>
      </c>
      <c r="X7" s="6"/>
      <c r="Y7" s="4"/>
      <c r="Z7" s="4"/>
      <c r="AA7" s="4"/>
      <c r="AB7" s="4"/>
    </row>
    <row r="8" spans="1:28" s="12" customFormat="1" ht="115.2" x14ac:dyDescent="0.3">
      <c r="A8" s="4" t="s">
        <v>72</v>
      </c>
      <c r="B8" s="5" t="s">
        <v>66</v>
      </c>
      <c r="C8" s="18" t="s">
        <v>179</v>
      </c>
      <c r="D8" s="4" t="s">
        <v>160</v>
      </c>
      <c r="E8" s="23"/>
      <c r="F8" s="29"/>
      <c r="G8" s="5"/>
      <c r="H8" s="5"/>
      <c r="I8" s="6" t="s">
        <v>71</v>
      </c>
      <c r="J8" s="6"/>
      <c r="K8" s="6"/>
      <c r="L8" s="6"/>
      <c r="M8" s="6"/>
      <c r="N8" s="6"/>
      <c r="O8" s="6"/>
      <c r="P8" s="6" t="s">
        <v>67</v>
      </c>
      <c r="Q8" s="6" t="s">
        <v>68</v>
      </c>
      <c r="R8" s="6" t="s">
        <v>40</v>
      </c>
      <c r="S8" s="6"/>
      <c r="T8" s="6"/>
      <c r="U8" s="6"/>
      <c r="V8" s="6" t="s">
        <v>69</v>
      </c>
      <c r="W8" s="6"/>
      <c r="X8" s="6" t="s">
        <v>69</v>
      </c>
      <c r="Y8" s="4"/>
      <c r="Z8" s="4" t="s">
        <v>70</v>
      </c>
      <c r="AA8" s="4"/>
      <c r="AB8" s="4"/>
    </row>
    <row r="9" spans="1:28" s="16" customFormat="1" ht="79.8" customHeight="1" x14ac:dyDescent="0.3">
      <c r="A9" s="4" t="s">
        <v>75</v>
      </c>
      <c r="B9" s="17" t="s">
        <v>74</v>
      </c>
      <c r="C9" s="18" t="s">
        <v>73</v>
      </c>
      <c r="D9" s="4" t="s">
        <v>174</v>
      </c>
      <c r="E9" s="27"/>
      <c r="F9" s="30"/>
      <c r="G9" s="5"/>
      <c r="H9" s="5"/>
      <c r="I9" s="19" t="s">
        <v>71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 t="s">
        <v>86</v>
      </c>
      <c r="U9" s="19"/>
      <c r="V9" s="19"/>
      <c r="W9" s="19"/>
      <c r="X9" s="19"/>
      <c r="Y9" s="20"/>
      <c r="Z9" s="20"/>
      <c r="AA9" s="20"/>
      <c r="AB9" s="20"/>
    </row>
    <row r="10" spans="1:28" s="16" customFormat="1" ht="118.8" x14ac:dyDescent="0.3">
      <c r="A10" s="4" t="s">
        <v>111</v>
      </c>
      <c r="B10" s="5" t="s">
        <v>112</v>
      </c>
      <c r="C10" s="18" t="s">
        <v>118</v>
      </c>
      <c r="D10" s="4" t="s">
        <v>178</v>
      </c>
      <c r="E10" s="27" t="s">
        <v>113</v>
      </c>
      <c r="F10" s="30" t="s">
        <v>114</v>
      </c>
      <c r="G10" s="5"/>
      <c r="H10" s="5"/>
      <c r="I10" s="19" t="s">
        <v>1</v>
      </c>
      <c r="J10" s="6"/>
      <c r="K10" s="6" t="s">
        <v>117</v>
      </c>
      <c r="L10" s="6" t="s">
        <v>4</v>
      </c>
      <c r="M10" s="6"/>
      <c r="N10" s="6"/>
      <c r="O10" s="19" t="s">
        <v>122</v>
      </c>
      <c r="P10" s="6" t="s">
        <v>45</v>
      </c>
      <c r="Q10" s="6" t="s">
        <v>115</v>
      </c>
      <c r="R10" s="19"/>
      <c r="S10" s="19"/>
      <c r="T10" s="6" t="s">
        <v>116</v>
      </c>
      <c r="U10" s="19"/>
      <c r="V10" s="19" t="s">
        <v>1</v>
      </c>
      <c r="W10" s="6"/>
      <c r="X10" s="19"/>
      <c r="Y10" s="6" t="s">
        <v>108</v>
      </c>
      <c r="Z10" s="6"/>
      <c r="AA10" s="32">
        <v>0.06</v>
      </c>
      <c r="AB10" s="20"/>
    </row>
    <row r="11" spans="1:28" s="16" customFormat="1" ht="132.6" customHeight="1" x14ac:dyDescent="0.3">
      <c r="A11" s="4" t="s">
        <v>155</v>
      </c>
      <c r="B11" s="17" t="s">
        <v>96</v>
      </c>
      <c r="C11" s="18" t="s">
        <v>95</v>
      </c>
      <c r="D11" s="4" t="s">
        <v>173</v>
      </c>
      <c r="E11" s="27" t="s">
        <v>110</v>
      </c>
      <c r="F11" s="30"/>
      <c r="G11" s="5"/>
      <c r="H11" s="5" t="s">
        <v>101</v>
      </c>
      <c r="I11" s="6" t="s">
        <v>100</v>
      </c>
      <c r="J11" s="19"/>
      <c r="K11" s="6" t="s">
        <v>103</v>
      </c>
      <c r="L11" s="6" t="s">
        <v>104</v>
      </c>
      <c r="M11" s="6" t="s">
        <v>105</v>
      </c>
      <c r="N11" s="6" t="s">
        <v>102</v>
      </c>
      <c r="O11" s="19"/>
      <c r="P11" s="6" t="s">
        <v>106</v>
      </c>
      <c r="Q11" s="6" t="s">
        <v>107</v>
      </c>
      <c r="R11" s="19"/>
      <c r="S11" s="19"/>
      <c r="T11" s="19"/>
      <c r="U11" s="19" t="s">
        <v>25</v>
      </c>
      <c r="V11" s="19" t="s">
        <v>1</v>
      </c>
      <c r="W11" s="6" t="s">
        <v>108</v>
      </c>
      <c r="X11" s="19" t="s">
        <v>1</v>
      </c>
      <c r="Y11" s="6" t="s">
        <v>108</v>
      </c>
      <c r="Z11" s="6" t="s">
        <v>109</v>
      </c>
      <c r="AA11" s="6" t="s">
        <v>175</v>
      </c>
      <c r="AB11" s="20"/>
    </row>
  </sheetData>
  <hyperlinks>
    <hyperlink ref="C2" r:id="rId1" xr:uid="{4F76AF30-0601-4BA5-AA66-1D0C26408828}"/>
    <hyperlink ref="C3" r:id="rId2" xr:uid="{B460813E-5F73-4BC3-830B-D9C041BABB7D}"/>
    <hyperlink ref="C4" r:id="rId3" xr:uid="{0CF89179-CAEF-402C-A999-DFC5276A34EE}"/>
    <hyperlink ref="C5" r:id="rId4" xr:uid="{297C1E6F-D00C-49D6-AED1-EB3F1FBED616}"/>
    <hyperlink ref="C6" r:id="rId5" xr:uid="{CE19B04B-37C2-4B8B-9A48-45373232CDE2}"/>
    <hyperlink ref="C7" r:id="rId6" location="on-this-page-2" xr:uid="{5A10E744-24DB-46FD-9A7D-A912DDAB5038}"/>
    <hyperlink ref="C9" r:id="rId7" xr:uid="{875A4E62-EC9D-45BE-ADF9-446F4C70FC8E}"/>
    <hyperlink ref="C10" r:id="rId8" xr:uid="{F77F484F-E822-482D-90D8-9E75729EEE3E}"/>
    <hyperlink ref="C11" r:id="rId9" xr:uid="{605C4A8A-EBC9-41F7-8239-51BA8AE269A8}"/>
    <hyperlink ref="C8" r:id="rId10" xr:uid="{5DF3B74E-92E9-4F6A-B8F7-12BD4FBCAA8B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EF249-3C67-4C51-9FD5-F788CE61703E}">
  <dimension ref="A1:F11"/>
  <sheetViews>
    <sheetView topLeftCell="A5" zoomScale="130" zoomScaleNormal="130" workbookViewId="0">
      <selection activeCell="A10" sqref="A10"/>
    </sheetView>
  </sheetViews>
  <sheetFormatPr defaultRowHeight="13.8" x14ac:dyDescent="0.25"/>
  <cols>
    <col min="1" max="1" width="24.6640625" style="66" customWidth="1"/>
    <col min="2" max="2" width="12.6640625" style="66" customWidth="1"/>
    <col min="3" max="3" width="13.88671875" style="66" customWidth="1"/>
    <col min="4" max="4" width="13.21875" style="66" customWidth="1"/>
    <col min="5" max="5" width="14.6640625" style="66" customWidth="1"/>
    <col min="6" max="6" width="19.6640625" style="68" customWidth="1"/>
    <col min="7" max="16384" width="8.88671875" style="66"/>
  </cols>
  <sheetData>
    <row r="1" spans="1:6" ht="14.4" customHeight="1" x14ac:dyDescent="0.25">
      <c r="A1" s="87" t="s">
        <v>164</v>
      </c>
      <c r="B1" s="86" t="s">
        <v>165</v>
      </c>
      <c r="C1" s="86"/>
      <c r="D1" s="86" t="s">
        <v>166</v>
      </c>
      <c r="E1" s="86"/>
      <c r="F1" s="84" t="s">
        <v>169</v>
      </c>
    </row>
    <row r="2" spans="1:6" ht="26.4" x14ac:dyDescent="0.25">
      <c r="A2" s="88"/>
      <c r="B2" s="3" t="s">
        <v>167</v>
      </c>
      <c r="C2" s="3" t="s">
        <v>168</v>
      </c>
      <c r="D2" s="3" t="s">
        <v>167</v>
      </c>
      <c r="E2" s="3" t="s">
        <v>168</v>
      </c>
      <c r="F2" s="85"/>
    </row>
    <row r="3" spans="1:6" ht="26.4" x14ac:dyDescent="0.25">
      <c r="A3" s="4" t="s">
        <v>157</v>
      </c>
      <c r="B3" s="6" t="s">
        <v>1</v>
      </c>
      <c r="C3" s="6" t="s">
        <v>31</v>
      </c>
      <c r="D3" s="6" t="s">
        <v>30</v>
      </c>
      <c r="E3" s="6" t="s">
        <v>31</v>
      </c>
      <c r="F3" s="5" t="s">
        <v>19</v>
      </c>
    </row>
    <row r="4" spans="1:6" ht="39.6" x14ac:dyDescent="0.25">
      <c r="A4" s="4" t="s">
        <v>158</v>
      </c>
      <c r="B4" s="6"/>
      <c r="C4" s="6"/>
      <c r="D4" s="9"/>
      <c r="E4" s="10"/>
      <c r="F4" s="5" t="s">
        <v>19</v>
      </c>
    </row>
    <row r="5" spans="1:6" ht="26.4" x14ac:dyDescent="0.25">
      <c r="A5" s="4" t="s">
        <v>177</v>
      </c>
      <c r="B5" s="6" t="s">
        <v>1</v>
      </c>
      <c r="C5" s="6" t="s">
        <v>176</v>
      </c>
      <c r="D5" s="9"/>
      <c r="E5" s="10"/>
      <c r="F5" s="5"/>
    </row>
    <row r="6" spans="1:6" ht="52.8" x14ac:dyDescent="0.25">
      <c r="A6" s="4" t="s">
        <v>161</v>
      </c>
      <c r="B6" s="6" t="s">
        <v>21</v>
      </c>
      <c r="C6" s="6"/>
      <c r="D6" s="6" t="s">
        <v>34</v>
      </c>
      <c r="E6" s="6" t="s">
        <v>33</v>
      </c>
      <c r="F6" s="67"/>
    </row>
    <row r="7" spans="1:6" ht="52.8" x14ac:dyDescent="0.25">
      <c r="A7" s="5" t="s">
        <v>55</v>
      </c>
      <c r="B7" s="6" t="s">
        <v>34</v>
      </c>
      <c r="C7" s="6" t="s">
        <v>35</v>
      </c>
      <c r="D7" s="6" t="s">
        <v>36</v>
      </c>
      <c r="E7" s="6" t="s">
        <v>37</v>
      </c>
      <c r="F7" s="67"/>
    </row>
    <row r="8" spans="1:6" ht="39.6" x14ac:dyDescent="0.25">
      <c r="A8" s="4" t="s">
        <v>159</v>
      </c>
      <c r="B8" s="6" t="s">
        <v>23</v>
      </c>
      <c r="C8" s="6" t="s">
        <v>38</v>
      </c>
      <c r="D8" s="6"/>
      <c r="E8" s="4"/>
      <c r="F8" s="5"/>
    </row>
    <row r="9" spans="1:6" ht="39.6" x14ac:dyDescent="0.25">
      <c r="A9" s="4" t="s">
        <v>160</v>
      </c>
      <c r="B9" s="6" t="s">
        <v>69</v>
      </c>
      <c r="C9" s="6"/>
      <c r="D9" s="6" t="s">
        <v>69</v>
      </c>
      <c r="E9" s="4"/>
      <c r="F9" s="5" t="s">
        <v>70</v>
      </c>
    </row>
    <row r="10" spans="1:6" ht="52.8" x14ac:dyDescent="0.25">
      <c r="A10" s="4" t="s">
        <v>163</v>
      </c>
      <c r="B10" s="19" t="s">
        <v>1</v>
      </c>
      <c r="C10" s="6"/>
      <c r="D10" s="19"/>
      <c r="E10" s="6" t="s">
        <v>108</v>
      </c>
      <c r="F10" s="5"/>
    </row>
    <row r="11" spans="1:6" ht="26.4" x14ac:dyDescent="0.25">
      <c r="A11" s="4" t="s">
        <v>162</v>
      </c>
      <c r="B11" s="19" t="s">
        <v>1</v>
      </c>
      <c r="C11" s="6" t="s">
        <v>108</v>
      </c>
      <c r="D11" s="19" t="s">
        <v>1</v>
      </c>
      <c r="E11" s="6" t="s">
        <v>108</v>
      </c>
      <c r="F11" s="5" t="s">
        <v>109</v>
      </c>
    </row>
  </sheetData>
  <mergeCells count="4">
    <mergeCell ref="F1:F2"/>
    <mergeCell ref="D1:E1"/>
    <mergeCell ref="B1:C1"/>
    <mergeCell ref="A1:A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23859-484C-4803-8B7B-726C65147998}">
  <dimension ref="A1:I11"/>
  <sheetViews>
    <sheetView topLeftCell="A4" workbookViewId="0">
      <selection activeCell="L2" sqref="L2"/>
    </sheetView>
  </sheetViews>
  <sheetFormatPr defaultRowHeight="12" x14ac:dyDescent="0.25"/>
  <cols>
    <col min="1" max="1" width="18.109375" style="74" customWidth="1"/>
    <col min="2" max="2" width="11.88671875" style="74" customWidth="1"/>
    <col min="3" max="3" width="4.88671875" style="74" customWidth="1"/>
    <col min="4" max="4" width="11.44140625" style="74" customWidth="1"/>
    <col min="5" max="5" width="19.109375" style="74" customWidth="1"/>
    <col min="6" max="6" width="12.77734375" style="74" customWidth="1"/>
    <col min="7" max="7" width="13.44140625" style="74" customWidth="1"/>
    <col min="8" max="8" width="12.88671875" style="74" customWidth="1"/>
    <col min="9" max="9" width="10.77734375" style="74" customWidth="1"/>
    <col min="10" max="16384" width="8.88671875" style="74"/>
  </cols>
  <sheetData>
    <row r="1" spans="1:9" ht="60" x14ac:dyDescent="0.25">
      <c r="A1" s="69" t="s">
        <v>47</v>
      </c>
      <c r="B1" s="70" t="s">
        <v>80</v>
      </c>
      <c r="C1" s="71" t="s">
        <v>48</v>
      </c>
      <c r="D1" s="72" t="s">
        <v>97</v>
      </c>
      <c r="E1" s="73" t="s">
        <v>0</v>
      </c>
      <c r="F1" s="73" t="s">
        <v>14</v>
      </c>
      <c r="G1" s="73" t="s">
        <v>16</v>
      </c>
      <c r="H1" s="73" t="s">
        <v>92</v>
      </c>
      <c r="I1" s="73" t="s">
        <v>156</v>
      </c>
    </row>
    <row r="2" spans="1:9" ht="48" x14ac:dyDescent="0.25">
      <c r="A2" s="75" t="s">
        <v>11</v>
      </c>
      <c r="B2" s="76" t="s">
        <v>79</v>
      </c>
      <c r="C2" s="77" t="s">
        <v>49</v>
      </c>
      <c r="D2" s="78" t="s">
        <v>154</v>
      </c>
      <c r="E2" s="79" t="s">
        <v>32</v>
      </c>
      <c r="F2" s="79" t="s">
        <v>15</v>
      </c>
      <c r="G2" s="79" t="s">
        <v>17</v>
      </c>
      <c r="H2" s="79"/>
      <c r="I2" s="79" t="s">
        <v>59</v>
      </c>
    </row>
    <row r="3" spans="1:9" ht="24" x14ac:dyDescent="0.25">
      <c r="A3" s="75" t="s">
        <v>5</v>
      </c>
      <c r="B3" s="76" t="s">
        <v>6</v>
      </c>
      <c r="C3" s="77" t="s">
        <v>50</v>
      </c>
      <c r="D3" s="78" t="s">
        <v>154</v>
      </c>
      <c r="E3" s="79" t="s">
        <v>1</v>
      </c>
      <c r="F3" s="79" t="s">
        <v>2</v>
      </c>
      <c r="G3" s="79" t="s">
        <v>3</v>
      </c>
      <c r="H3" s="79"/>
      <c r="I3" s="79"/>
    </row>
    <row r="4" spans="1:9" ht="36" x14ac:dyDescent="0.25">
      <c r="A4" s="75" t="s">
        <v>7</v>
      </c>
      <c r="B4" s="76" t="s">
        <v>8</v>
      </c>
      <c r="C4" s="77" t="s">
        <v>51</v>
      </c>
      <c r="D4" s="78" t="s">
        <v>154</v>
      </c>
      <c r="E4" s="79"/>
      <c r="F4" s="79" t="s">
        <v>2</v>
      </c>
      <c r="G4" s="79" t="s">
        <v>18</v>
      </c>
      <c r="H4" s="79"/>
      <c r="I4" s="79" t="s">
        <v>4</v>
      </c>
    </row>
    <row r="5" spans="1:9" ht="24" x14ac:dyDescent="0.25">
      <c r="A5" s="75" t="s">
        <v>9</v>
      </c>
      <c r="B5" s="76" t="s">
        <v>10</v>
      </c>
      <c r="C5" s="77" t="s">
        <v>52</v>
      </c>
      <c r="D5" s="78" t="s">
        <v>154</v>
      </c>
      <c r="E5" s="79" t="s">
        <v>1</v>
      </c>
      <c r="F5" s="79" t="s">
        <v>2</v>
      </c>
      <c r="G5" s="79" t="s">
        <v>18</v>
      </c>
      <c r="H5" s="79" t="s">
        <v>93</v>
      </c>
      <c r="I5" s="79"/>
    </row>
    <row r="6" spans="1:9" ht="48" x14ac:dyDescent="0.25">
      <c r="A6" s="76" t="s">
        <v>55</v>
      </c>
      <c r="B6" s="76" t="s">
        <v>10</v>
      </c>
      <c r="C6" s="77" t="s">
        <v>52</v>
      </c>
      <c r="D6" s="78" t="s">
        <v>154</v>
      </c>
      <c r="E6" s="79"/>
      <c r="F6" s="79"/>
      <c r="G6" s="79"/>
      <c r="H6" s="79"/>
      <c r="I6" s="79"/>
    </row>
    <row r="7" spans="1:9" ht="36" x14ac:dyDescent="0.25">
      <c r="A7" s="75" t="s">
        <v>98</v>
      </c>
      <c r="B7" s="76" t="s">
        <v>39</v>
      </c>
      <c r="C7" s="77" t="s">
        <v>53</v>
      </c>
      <c r="D7" s="80" t="s">
        <v>99</v>
      </c>
      <c r="E7" s="79" t="s">
        <v>23</v>
      </c>
      <c r="F7" s="79"/>
      <c r="G7" s="79" t="s">
        <v>24</v>
      </c>
      <c r="H7" s="79"/>
      <c r="I7" s="79" t="s">
        <v>24</v>
      </c>
    </row>
    <row r="8" spans="1:9" ht="36" x14ac:dyDescent="0.25">
      <c r="A8" s="75" t="s">
        <v>72</v>
      </c>
      <c r="B8" s="76" t="s">
        <v>66</v>
      </c>
      <c r="C8" s="81"/>
      <c r="D8" s="82"/>
      <c r="E8" s="79" t="s">
        <v>71</v>
      </c>
      <c r="F8" s="79"/>
      <c r="G8" s="79"/>
      <c r="H8" s="79"/>
      <c r="I8" s="79"/>
    </row>
    <row r="9" spans="1:9" ht="24" x14ac:dyDescent="0.25">
      <c r="A9" s="75" t="s">
        <v>75</v>
      </c>
      <c r="B9" s="81" t="s">
        <v>74</v>
      </c>
      <c r="C9" s="77" t="s">
        <v>73</v>
      </c>
      <c r="D9" s="78" t="s">
        <v>154</v>
      </c>
      <c r="E9" s="83" t="s">
        <v>71</v>
      </c>
      <c r="F9" s="83"/>
      <c r="G9" s="83"/>
      <c r="H9" s="83"/>
      <c r="I9" s="83"/>
    </row>
    <row r="10" spans="1:9" ht="72" x14ac:dyDescent="0.25">
      <c r="A10" s="75" t="s">
        <v>155</v>
      </c>
      <c r="B10" s="81" t="s">
        <v>96</v>
      </c>
      <c r="C10" s="77" t="s">
        <v>95</v>
      </c>
      <c r="D10" s="78" t="s">
        <v>110</v>
      </c>
      <c r="E10" s="79" t="s">
        <v>100</v>
      </c>
      <c r="F10" s="83"/>
      <c r="G10" s="79" t="s">
        <v>103</v>
      </c>
      <c r="H10" s="79" t="s">
        <v>105</v>
      </c>
      <c r="I10" s="79" t="s">
        <v>104</v>
      </c>
    </row>
    <row r="11" spans="1:9" ht="48" x14ac:dyDescent="0.25">
      <c r="A11" s="75" t="s">
        <v>111</v>
      </c>
      <c r="B11" s="76" t="s">
        <v>112</v>
      </c>
      <c r="C11" s="77" t="s">
        <v>118</v>
      </c>
      <c r="D11" s="78" t="s">
        <v>113</v>
      </c>
      <c r="E11" s="83" t="s">
        <v>1</v>
      </c>
      <c r="F11" s="79"/>
      <c r="G11" s="79" t="s">
        <v>117</v>
      </c>
      <c r="H11" s="79"/>
      <c r="I11" s="79" t="s">
        <v>4</v>
      </c>
    </row>
  </sheetData>
  <hyperlinks>
    <hyperlink ref="C2" r:id="rId1" xr:uid="{094F6353-A2AD-4E19-9FFC-0265C3C189A5}"/>
    <hyperlink ref="C3" r:id="rId2" xr:uid="{7090E2D4-7FA1-48EC-BFEC-C117042114E5}"/>
    <hyperlink ref="C4" r:id="rId3" xr:uid="{BE919318-5023-4E02-A97D-9CCBD7E81E46}"/>
    <hyperlink ref="C5" r:id="rId4" xr:uid="{5D9B2307-867F-4CB0-9CF0-2AE37404A7FA}"/>
    <hyperlink ref="C6" r:id="rId5" xr:uid="{D9B9F120-7A9D-4B71-A330-CD749DC75940}"/>
    <hyperlink ref="C7" r:id="rId6" location="on-this-page-2" xr:uid="{C63D131B-6C38-4F12-B751-EF2989CF1544}"/>
    <hyperlink ref="C9" r:id="rId7" xr:uid="{45C1957B-39E2-45EE-A7B1-749D0FA93188}"/>
    <hyperlink ref="C11" r:id="rId8" xr:uid="{0455C377-FF97-41CB-A766-028F31510B46}"/>
    <hyperlink ref="C10" r:id="rId9" xr:uid="{0B5D383D-4B9A-438E-8D86-18271CB17108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39FAE-8911-4BEC-8C92-DBB1711EFAD5}">
  <dimension ref="A1:D7"/>
  <sheetViews>
    <sheetView workbookViewId="0">
      <selection activeCell="G6" sqref="G6"/>
    </sheetView>
  </sheetViews>
  <sheetFormatPr defaultRowHeight="14.4" x14ac:dyDescent="0.3"/>
  <cols>
    <col min="1" max="1" width="25" customWidth="1"/>
    <col min="2" max="2" width="27.5546875" customWidth="1"/>
    <col min="3" max="3" width="26.77734375" customWidth="1"/>
    <col min="4" max="4" width="15.21875" customWidth="1"/>
  </cols>
  <sheetData>
    <row r="1" spans="1:4" ht="39.6" x14ac:dyDescent="0.3">
      <c r="A1" s="2" t="s">
        <v>164</v>
      </c>
      <c r="B1" s="3" t="s">
        <v>81</v>
      </c>
      <c r="C1" s="3" t="s">
        <v>85</v>
      </c>
      <c r="D1" s="3" t="s">
        <v>77</v>
      </c>
    </row>
    <row r="2" spans="1:4" ht="26.4" x14ac:dyDescent="0.3">
      <c r="A2" s="4" t="s">
        <v>157</v>
      </c>
      <c r="B2" s="6" t="s">
        <v>87</v>
      </c>
      <c r="C2" s="6" t="s">
        <v>56</v>
      </c>
      <c r="D2" s="6" t="s">
        <v>25</v>
      </c>
    </row>
    <row r="3" spans="1:4" ht="39.6" x14ac:dyDescent="0.3">
      <c r="A3" s="4" t="s">
        <v>158</v>
      </c>
      <c r="B3" s="6" t="s">
        <v>76</v>
      </c>
      <c r="C3" s="6" t="s">
        <v>56</v>
      </c>
      <c r="D3" s="6" t="s">
        <v>25</v>
      </c>
    </row>
    <row r="4" spans="1:4" ht="26.4" x14ac:dyDescent="0.3">
      <c r="A4" s="4" t="s">
        <v>159</v>
      </c>
      <c r="B4" s="6"/>
      <c r="C4" s="6" t="s">
        <v>78</v>
      </c>
      <c r="D4" s="6"/>
    </row>
    <row r="5" spans="1:4" ht="26.4" x14ac:dyDescent="0.3">
      <c r="A5" s="4" t="s">
        <v>174</v>
      </c>
      <c r="B5" s="19"/>
      <c r="C5" s="19" t="s">
        <v>86</v>
      </c>
      <c r="D5" s="19"/>
    </row>
    <row r="6" spans="1:4" ht="52.8" x14ac:dyDescent="0.3">
      <c r="A6" s="4" t="s">
        <v>172</v>
      </c>
      <c r="B6" s="19"/>
      <c r="C6" s="6" t="s">
        <v>116</v>
      </c>
      <c r="D6" s="19"/>
    </row>
    <row r="7" spans="1:4" ht="26.4" x14ac:dyDescent="0.3">
      <c r="A7" s="4" t="s">
        <v>173</v>
      </c>
      <c r="B7" s="19"/>
      <c r="C7" s="19"/>
      <c r="D7" s="19" t="s">
        <v>25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B4191-AC16-440D-BA26-4571780E62D3}">
  <dimension ref="A1:F8"/>
  <sheetViews>
    <sheetView workbookViewId="0">
      <selection activeCell="F7" sqref="F7"/>
    </sheetView>
  </sheetViews>
  <sheetFormatPr defaultRowHeight="14.4" x14ac:dyDescent="0.3"/>
  <cols>
    <col min="1" max="1" width="11" style="42" customWidth="1"/>
    <col min="2" max="2" width="13.109375" style="40" customWidth="1"/>
    <col min="3" max="3" width="11.5546875" customWidth="1"/>
    <col min="4" max="4" width="13.21875" style="40" customWidth="1"/>
    <col min="5" max="5" width="13.5546875" customWidth="1"/>
  </cols>
  <sheetData>
    <row r="1" spans="1:6" ht="14.4" customHeight="1" x14ac:dyDescent="0.3">
      <c r="A1" s="90" t="s">
        <v>132</v>
      </c>
      <c r="B1" s="90"/>
      <c r="C1" s="90"/>
      <c r="D1" s="90"/>
      <c r="E1" s="90"/>
    </row>
    <row r="2" spans="1:6" ht="14.4" customHeight="1" x14ac:dyDescent="0.3">
      <c r="A2" s="89" t="s">
        <v>133</v>
      </c>
      <c r="B2" s="89"/>
      <c r="C2" s="89"/>
      <c r="D2" s="89"/>
      <c r="E2" s="89"/>
      <c r="F2" s="44"/>
    </row>
    <row r="4" spans="1:6" ht="57.6" x14ac:dyDescent="0.3">
      <c r="A4" s="60" t="s">
        <v>150</v>
      </c>
      <c r="B4" s="61" t="s">
        <v>129</v>
      </c>
      <c r="C4" s="62" t="s">
        <v>153</v>
      </c>
      <c r="D4" s="62" t="s">
        <v>152</v>
      </c>
      <c r="E4" s="62" t="s">
        <v>151</v>
      </c>
    </row>
    <row r="5" spans="1:6" x14ac:dyDescent="0.3">
      <c r="A5" s="63">
        <v>20</v>
      </c>
      <c r="B5" s="64">
        <v>10</v>
      </c>
      <c r="C5" s="65">
        <v>10</v>
      </c>
      <c r="D5" s="64">
        <v>20</v>
      </c>
      <c r="E5" s="65">
        <v>22</v>
      </c>
    </row>
    <row r="6" spans="1:6" x14ac:dyDescent="0.3">
      <c r="A6" s="63">
        <v>30</v>
      </c>
      <c r="B6" s="65">
        <v>24</v>
      </c>
      <c r="C6" s="65">
        <v>20</v>
      </c>
      <c r="D6" s="65">
        <v>35</v>
      </c>
      <c r="E6" s="65">
        <v>40</v>
      </c>
    </row>
    <row r="7" spans="1:6" x14ac:dyDescent="0.3">
      <c r="A7" s="63">
        <v>40</v>
      </c>
      <c r="B7" s="65">
        <v>47</v>
      </c>
      <c r="C7" s="65">
        <v>40</v>
      </c>
      <c r="D7" s="65">
        <v>55</v>
      </c>
      <c r="E7" s="65">
        <v>60</v>
      </c>
    </row>
    <row r="8" spans="1:6" x14ac:dyDescent="0.3">
      <c r="A8" s="63">
        <v>50</v>
      </c>
      <c r="B8" s="65">
        <v>86</v>
      </c>
      <c r="C8" s="65">
        <v>70</v>
      </c>
      <c r="D8" s="65">
        <v>75</v>
      </c>
      <c r="E8" s="65">
        <v>85</v>
      </c>
    </row>
  </sheetData>
  <mergeCells count="2">
    <mergeCell ref="A2:E2"/>
    <mergeCell ref="A1:E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12A51-3B99-4DDC-9929-E2CACD81B2B5}">
  <dimension ref="A1:F22"/>
  <sheetViews>
    <sheetView workbookViewId="0">
      <selection activeCell="I17" sqref="I17"/>
    </sheetView>
  </sheetViews>
  <sheetFormatPr defaultRowHeight="14.4" x14ac:dyDescent="0.3"/>
  <cols>
    <col min="1" max="1" width="8.44140625" bestFit="1" customWidth="1"/>
    <col min="2" max="2" width="6.44140625" bestFit="1" customWidth="1"/>
    <col min="3" max="3" width="12.109375" bestFit="1" customWidth="1"/>
    <col min="4" max="4" width="7" bestFit="1" customWidth="1"/>
    <col min="5" max="5" width="19.44140625" style="33" bestFit="1" customWidth="1"/>
    <col min="6" max="6" width="11.5546875" bestFit="1" customWidth="1"/>
  </cols>
  <sheetData>
    <row r="1" spans="1:6" ht="46.8" customHeight="1" x14ac:dyDescent="0.3">
      <c r="A1" s="90" t="s">
        <v>130</v>
      </c>
      <c r="B1" s="90"/>
      <c r="C1" s="90"/>
      <c r="D1" s="90"/>
      <c r="E1" s="90"/>
      <c r="F1" s="90"/>
    </row>
    <row r="2" spans="1:6" x14ac:dyDescent="0.3">
      <c r="A2" s="89" t="s">
        <v>131</v>
      </c>
      <c r="B2" s="91"/>
      <c r="C2" s="91"/>
      <c r="D2" s="91"/>
      <c r="E2" s="91"/>
      <c r="F2" s="91"/>
    </row>
    <row r="4" spans="1:6" x14ac:dyDescent="0.3">
      <c r="A4" s="36" t="s">
        <v>128</v>
      </c>
      <c r="B4" s="36" t="s">
        <v>124</v>
      </c>
      <c r="C4" s="36" t="s">
        <v>125</v>
      </c>
      <c r="D4" s="36" t="s">
        <v>126</v>
      </c>
      <c r="E4" s="37" t="s">
        <v>127</v>
      </c>
      <c r="F4" s="36" t="s">
        <v>123</v>
      </c>
    </row>
    <row r="5" spans="1:6" x14ac:dyDescent="0.3">
      <c r="A5" s="34">
        <v>20</v>
      </c>
      <c r="B5" s="38">
        <v>0</v>
      </c>
      <c r="C5" s="39">
        <v>2</v>
      </c>
      <c r="D5" s="34">
        <v>0.25</v>
      </c>
      <c r="E5" s="35">
        <f>A5*A5/254/(D5+B5)+A5*C5/3.6</f>
        <v>17.410323709536307</v>
      </c>
      <c r="F5" s="34"/>
    </row>
    <row r="6" spans="1:6" x14ac:dyDescent="0.3">
      <c r="A6" s="34">
        <v>20</v>
      </c>
      <c r="B6" s="38">
        <v>-0.05</v>
      </c>
      <c r="C6" s="39">
        <v>2</v>
      </c>
      <c r="D6" s="34">
        <v>0.25</v>
      </c>
      <c r="E6" s="35">
        <f t="shared" ref="E6:E22" si="0">A6*A6/254/(D6+B6)+A6*C6/3.6</f>
        <v>18.985126859142607</v>
      </c>
      <c r="F6" s="34"/>
    </row>
    <row r="7" spans="1:6" x14ac:dyDescent="0.3">
      <c r="A7" s="34">
        <v>20</v>
      </c>
      <c r="B7" s="38">
        <v>-0.1</v>
      </c>
      <c r="C7" s="39">
        <v>2</v>
      </c>
      <c r="D7" s="34">
        <v>0.25</v>
      </c>
      <c r="E7" s="35">
        <f t="shared" si="0"/>
        <v>21.609798775153106</v>
      </c>
      <c r="F7" s="34"/>
    </row>
    <row r="8" spans="1:6" x14ac:dyDescent="0.3">
      <c r="A8" s="34"/>
      <c r="B8" s="38"/>
      <c r="C8" s="39"/>
      <c r="D8" s="34"/>
      <c r="E8" s="35"/>
      <c r="F8" s="34"/>
    </row>
    <row r="9" spans="1:6" x14ac:dyDescent="0.3">
      <c r="A9" s="34">
        <v>20</v>
      </c>
      <c r="B9" s="38">
        <v>0</v>
      </c>
      <c r="C9" s="39">
        <v>1.5</v>
      </c>
      <c r="D9" s="34">
        <v>0.31</v>
      </c>
      <c r="E9" s="35">
        <f t="shared" ref="E9:E10" si="1">A9*A9/254/(D9+B9)+A9*C9/3.6</f>
        <v>13.413343493353654</v>
      </c>
      <c r="F9" s="34"/>
    </row>
    <row r="10" spans="1:6" x14ac:dyDescent="0.3">
      <c r="A10" s="34">
        <v>20</v>
      </c>
      <c r="B10" s="38">
        <v>0</v>
      </c>
      <c r="C10" s="39">
        <v>1.5</v>
      </c>
      <c r="D10" s="34">
        <v>0.16</v>
      </c>
      <c r="E10" s="35">
        <f t="shared" si="1"/>
        <v>18.175853018372706</v>
      </c>
      <c r="F10" s="38">
        <f>E10/E9-1</f>
        <v>0.3550575982326023</v>
      </c>
    </row>
    <row r="11" spans="1:6" x14ac:dyDescent="0.3">
      <c r="A11" s="34"/>
      <c r="B11" s="38"/>
      <c r="C11" s="39"/>
      <c r="D11" s="34"/>
      <c r="E11" s="35"/>
      <c r="F11" s="38"/>
    </row>
    <row r="12" spans="1:6" x14ac:dyDescent="0.3">
      <c r="A12" s="34">
        <v>20</v>
      </c>
      <c r="B12" s="38">
        <v>-0.05</v>
      </c>
      <c r="C12" s="39">
        <v>1.5</v>
      </c>
      <c r="D12" s="34">
        <v>0.31</v>
      </c>
      <c r="E12" s="35">
        <f t="shared" si="0"/>
        <v>14.390268524126792</v>
      </c>
      <c r="F12" s="38"/>
    </row>
    <row r="13" spans="1:6" x14ac:dyDescent="0.3">
      <c r="A13" s="34">
        <v>20</v>
      </c>
      <c r="B13" s="38">
        <v>-0.05</v>
      </c>
      <c r="C13" s="39">
        <v>1.5</v>
      </c>
      <c r="D13" s="34">
        <v>0.16</v>
      </c>
      <c r="E13" s="35">
        <f t="shared" si="0"/>
        <v>22.64972560248151</v>
      </c>
      <c r="F13" s="38">
        <f>E13/E12-1</f>
        <v>0.57396128949969705</v>
      </c>
    </row>
    <row r="14" spans="1:6" x14ac:dyDescent="0.3">
      <c r="A14" s="34"/>
      <c r="B14" s="38"/>
      <c r="C14" s="39"/>
      <c r="D14" s="34"/>
      <c r="E14" s="35"/>
      <c r="F14" s="38"/>
    </row>
    <row r="15" spans="1:6" x14ac:dyDescent="0.3">
      <c r="A15" s="34">
        <v>30</v>
      </c>
      <c r="B15" s="38">
        <v>-0.05</v>
      </c>
      <c r="C15" s="39">
        <v>1.5</v>
      </c>
      <c r="D15" s="34">
        <v>0.28000000000000003</v>
      </c>
      <c r="E15" s="35">
        <f t="shared" si="0"/>
        <v>27.905682985279011</v>
      </c>
      <c r="F15" s="38"/>
    </row>
    <row r="16" spans="1:6" x14ac:dyDescent="0.3">
      <c r="A16" s="34">
        <v>30</v>
      </c>
      <c r="B16" s="38">
        <v>-0.05</v>
      </c>
      <c r="C16" s="39">
        <v>1.5</v>
      </c>
      <c r="D16" s="34">
        <v>0.14000000000000001</v>
      </c>
      <c r="E16" s="35">
        <f t="shared" si="0"/>
        <v>51.870078740157474</v>
      </c>
      <c r="F16" s="38">
        <f>E16/E15-1</f>
        <v>0.85876399325256858</v>
      </c>
    </row>
    <row r="17" spans="1:6" x14ac:dyDescent="0.3">
      <c r="A17" s="34"/>
      <c r="B17" s="38"/>
      <c r="C17" s="39"/>
      <c r="D17" s="34"/>
      <c r="E17" s="35"/>
      <c r="F17" s="38"/>
    </row>
    <row r="18" spans="1:6" x14ac:dyDescent="0.3">
      <c r="A18" s="34">
        <v>20</v>
      </c>
      <c r="B18" s="38">
        <v>-0.1</v>
      </c>
      <c r="C18" s="39">
        <v>1.5</v>
      </c>
      <c r="D18" s="34">
        <v>0.31</v>
      </c>
      <c r="E18" s="35">
        <f t="shared" si="0"/>
        <v>15.832395950506189</v>
      </c>
      <c r="F18" s="38"/>
    </row>
    <row r="19" spans="1:6" x14ac:dyDescent="0.3">
      <c r="A19" s="34">
        <v>20</v>
      </c>
      <c r="B19" s="38">
        <v>-0.1</v>
      </c>
      <c r="C19" s="39">
        <v>1.5</v>
      </c>
      <c r="D19" s="34">
        <v>0.16</v>
      </c>
      <c r="E19" s="35">
        <f t="shared" si="0"/>
        <v>34.580052493438323</v>
      </c>
      <c r="F19" s="38">
        <f>E19/E18-1</f>
        <v>1.1841326228537596</v>
      </c>
    </row>
    <row r="20" spans="1:6" x14ac:dyDescent="0.3">
      <c r="A20" s="34"/>
      <c r="B20" s="38"/>
      <c r="C20" s="39"/>
      <c r="D20" s="34"/>
      <c r="E20" s="35"/>
      <c r="F20" s="38"/>
    </row>
    <row r="21" spans="1:6" x14ac:dyDescent="0.3">
      <c r="A21" s="34">
        <v>30</v>
      </c>
      <c r="B21" s="38">
        <v>-0.1</v>
      </c>
      <c r="C21" s="39">
        <v>1.5</v>
      </c>
      <c r="D21" s="34">
        <v>0.28000000000000003</v>
      </c>
      <c r="E21" s="35">
        <f t="shared" si="0"/>
        <v>32.185039370078741</v>
      </c>
      <c r="F21" s="38"/>
    </row>
    <row r="22" spans="1:6" x14ac:dyDescent="0.3">
      <c r="A22" s="34">
        <v>30</v>
      </c>
      <c r="B22" s="38">
        <v>-0.1</v>
      </c>
      <c r="C22" s="39">
        <v>1.5</v>
      </c>
      <c r="D22" s="34">
        <v>0.14000000000000001</v>
      </c>
      <c r="E22" s="35">
        <f t="shared" si="0"/>
        <v>101.08267716535431</v>
      </c>
      <c r="F22" s="38">
        <f>E22/E21-1</f>
        <v>2.140672782874617</v>
      </c>
    </row>
  </sheetData>
  <mergeCells count="2">
    <mergeCell ref="A1:F1"/>
    <mergeCell ref="A2:F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96DC7-CC1C-4578-A746-1FDF3013CAC6}">
  <dimension ref="A1:H30"/>
  <sheetViews>
    <sheetView workbookViewId="0">
      <selection activeCell="F30" sqref="F30"/>
    </sheetView>
  </sheetViews>
  <sheetFormatPr defaultRowHeight="14.4" x14ac:dyDescent="0.3"/>
  <cols>
    <col min="1" max="1" width="9.5546875" customWidth="1"/>
    <col min="2" max="2" width="10.21875" bestFit="1" customWidth="1"/>
    <col min="3" max="3" width="8" bestFit="1" customWidth="1"/>
    <col min="4" max="4" width="7.77734375" bestFit="1" customWidth="1"/>
    <col min="5" max="5" width="7.5546875" bestFit="1" customWidth="1"/>
    <col min="6" max="6" width="12.5546875" customWidth="1"/>
    <col min="7" max="7" width="12.77734375" customWidth="1"/>
  </cols>
  <sheetData>
    <row r="1" spans="1:8" x14ac:dyDescent="0.3">
      <c r="A1" s="41" t="s">
        <v>149</v>
      </c>
      <c r="B1" s="41"/>
    </row>
    <row r="2" spans="1:8" x14ac:dyDescent="0.3">
      <c r="A2" s="43" t="s">
        <v>140</v>
      </c>
      <c r="B2" s="41"/>
    </row>
    <row r="3" spans="1:8" x14ac:dyDescent="0.3">
      <c r="A3" s="46" t="s">
        <v>136</v>
      </c>
      <c r="B3" s="46" t="s">
        <v>137</v>
      </c>
      <c r="C3" s="46" t="s">
        <v>134</v>
      </c>
      <c r="D3" s="46" t="s">
        <v>135</v>
      </c>
    </row>
    <row r="4" spans="1:8" x14ac:dyDescent="0.3">
      <c r="A4" s="57">
        <v>1</v>
      </c>
      <c r="B4" s="57">
        <v>10</v>
      </c>
      <c r="C4" s="58">
        <f>A4/B4</f>
        <v>0.1</v>
      </c>
      <c r="D4" s="59">
        <f>C4*A4</f>
        <v>0.1</v>
      </c>
    </row>
    <row r="5" spans="1:8" x14ac:dyDescent="0.3">
      <c r="A5" s="57">
        <v>2.5</v>
      </c>
      <c r="B5" s="57">
        <v>31</v>
      </c>
      <c r="C5" s="58">
        <f>A5/B5</f>
        <v>8.0645161290322578E-2</v>
      </c>
      <c r="D5" s="59">
        <f>C5*A5</f>
        <v>0.20161290322580644</v>
      </c>
    </row>
    <row r="6" spans="1:8" x14ac:dyDescent="0.3">
      <c r="A6" s="57">
        <v>5</v>
      </c>
      <c r="B6" s="57">
        <v>250</v>
      </c>
      <c r="C6" s="58">
        <f>A6/B6</f>
        <v>0.02</v>
      </c>
      <c r="D6" s="59">
        <f>C6*A6</f>
        <v>0.1</v>
      </c>
    </row>
    <row r="7" spans="1:8" x14ac:dyDescent="0.3">
      <c r="A7" s="57">
        <v>5</v>
      </c>
      <c r="B7" s="57">
        <v>125</v>
      </c>
      <c r="C7" s="58">
        <f>A7/B7</f>
        <v>0.04</v>
      </c>
      <c r="D7" s="59">
        <f>C7*A7</f>
        <v>0.2</v>
      </c>
    </row>
    <row r="8" spans="1:8" x14ac:dyDescent="0.3">
      <c r="A8" s="57">
        <v>10</v>
      </c>
      <c r="B8" s="57">
        <v>500</v>
      </c>
      <c r="C8" s="58">
        <f>A8/B8</f>
        <v>0.02</v>
      </c>
      <c r="D8" s="59">
        <f>C8*A8</f>
        <v>0.2</v>
      </c>
    </row>
    <row r="10" spans="1:8" x14ac:dyDescent="0.3">
      <c r="A10" s="41" t="s">
        <v>148</v>
      </c>
    </row>
    <row r="11" spans="1:8" x14ac:dyDescent="0.3">
      <c r="A11" s="41"/>
    </row>
    <row r="12" spans="1:8" x14ac:dyDescent="0.3">
      <c r="A12" s="34"/>
      <c r="B12" s="34"/>
      <c r="C12" s="93" t="s">
        <v>141</v>
      </c>
      <c r="D12" s="93"/>
      <c r="E12" s="93"/>
      <c r="F12" s="94" t="s">
        <v>96</v>
      </c>
      <c r="G12" s="95" t="s">
        <v>10</v>
      </c>
      <c r="H12" s="94" t="s">
        <v>138</v>
      </c>
    </row>
    <row r="13" spans="1:8" x14ac:dyDescent="0.3">
      <c r="B13" s="36"/>
      <c r="C13" s="53" t="s">
        <v>142</v>
      </c>
      <c r="D13" s="53" t="s">
        <v>143</v>
      </c>
      <c r="E13" s="53" t="s">
        <v>144</v>
      </c>
      <c r="F13" s="94"/>
      <c r="G13" s="95"/>
      <c r="H13" s="94"/>
    </row>
    <row r="14" spans="1:8" s="45" customFormat="1" x14ac:dyDescent="0.3">
      <c r="A14" s="47"/>
      <c r="B14" s="47" t="s">
        <v>135</v>
      </c>
      <c r="C14" s="48">
        <f>1/30</f>
        <v>3.3333333333333333E-2</v>
      </c>
      <c r="D14" s="47">
        <f>0.075</f>
        <v>7.4999999999999997E-2</v>
      </c>
      <c r="E14" s="48">
        <v>0.2</v>
      </c>
      <c r="F14" s="92" t="s">
        <v>139</v>
      </c>
      <c r="G14" s="96" t="s">
        <v>147</v>
      </c>
      <c r="H14" s="97"/>
    </row>
    <row r="15" spans="1:8" s="45" customFormat="1" x14ac:dyDescent="0.3">
      <c r="A15" s="47"/>
      <c r="B15" s="47" t="s">
        <v>145</v>
      </c>
      <c r="C15" s="49">
        <v>1.2500000000000001E-2</v>
      </c>
      <c r="D15" s="50">
        <v>1.7500000000000002E-2</v>
      </c>
      <c r="E15" s="49">
        <v>1.7500000000000002E-2</v>
      </c>
      <c r="F15" s="92"/>
      <c r="G15" s="98"/>
      <c r="H15" s="99"/>
    </row>
    <row r="16" spans="1:8" s="45" customFormat="1" x14ac:dyDescent="0.3">
      <c r="A16" s="47"/>
      <c r="B16" s="47" t="s">
        <v>146</v>
      </c>
      <c r="C16" s="49">
        <f>0.2/3</f>
        <v>6.6666666666666666E-2</v>
      </c>
      <c r="D16" s="50">
        <v>7.4999999999999997E-2</v>
      </c>
      <c r="E16" s="49">
        <v>0.1</v>
      </c>
      <c r="F16" s="92"/>
      <c r="G16" s="100"/>
      <c r="H16" s="101"/>
    </row>
    <row r="17" spans="1:8" s="45" customFormat="1" x14ac:dyDescent="0.3">
      <c r="A17" s="36" t="s">
        <v>136</v>
      </c>
      <c r="B17" s="47"/>
      <c r="C17" s="49"/>
      <c r="D17" s="50"/>
      <c r="E17" s="49"/>
      <c r="F17" s="54"/>
      <c r="G17" s="55"/>
      <c r="H17" s="56"/>
    </row>
    <row r="18" spans="1:8" x14ac:dyDescent="0.3">
      <c r="A18" s="34">
        <v>1</v>
      </c>
      <c r="B18" s="34"/>
      <c r="C18" s="51">
        <f t="shared" ref="C18:E30" si="0">MIN(MAX(C$14/$A18,C$15),C$16)</f>
        <v>3.3333333333333333E-2</v>
      </c>
      <c r="D18" s="51">
        <f t="shared" si="0"/>
        <v>7.4999999999999997E-2</v>
      </c>
      <c r="E18" s="51">
        <f t="shared" si="0"/>
        <v>0.1</v>
      </c>
      <c r="F18" s="52">
        <v>0.25</v>
      </c>
      <c r="G18" s="52">
        <v>0.06</v>
      </c>
      <c r="H18" s="52">
        <v>0.06</v>
      </c>
    </row>
    <row r="19" spans="1:8" x14ac:dyDescent="0.3">
      <c r="A19" s="34">
        <v>1.5</v>
      </c>
      <c r="B19" s="34"/>
      <c r="C19" s="51">
        <f t="shared" si="0"/>
        <v>2.2222222222222223E-2</v>
      </c>
      <c r="D19" s="51">
        <f t="shared" si="0"/>
        <v>4.9999999999999996E-2</v>
      </c>
      <c r="E19" s="51">
        <f t="shared" si="0"/>
        <v>0.1</v>
      </c>
      <c r="F19" s="52">
        <v>0.25</v>
      </c>
      <c r="G19" s="52">
        <v>0.06</v>
      </c>
      <c r="H19" s="52">
        <v>0.06</v>
      </c>
    </row>
    <row r="20" spans="1:8" x14ac:dyDescent="0.3">
      <c r="A20" s="34">
        <v>2</v>
      </c>
      <c r="B20" s="34"/>
      <c r="C20" s="51">
        <f t="shared" si="0"/>
        <v>1.6666666666666666E-2</v>
      </c>
      <c r="D20" s="51">
        <f t="shared" si="0"/>
        <v>3.7499999999999999E-2</v>
      </c>
      <c r="E20" s="51">
        <f t="shared" si="0"/>
        <v>0.1</v>
      </c>
      <c r="F20" s="52">
        <v>0.25</v>
      </c>
      <c r="G20" s="52">
        <v>0.06</v>
      </c>
      <c r="H20" s="52">
        <v>0.06</v>
      </c>
    </row>
    <row r="21" spans="1:8" x14ac:dyDescent="0.3">
      <c r="A21" s="34">
        <v>3</v>
      </c>
      <c r="B21" s="34"/>
      <c r="C21" s="51">
        <f t="shared" si="0"/>
        <v>1.2500000000000001E-2</v>
      </c>
      <c r="D21" s="51">
        <f t="shared" si="0"/>
        <v>2.4999999999999998E-2</v>
      </c>
      <c r="E21" s="51">
        <f t="shared" si="0"/>
        <v>6.6666666666666666E-2</v>
      </c>
      <c r="F21" s="52">
        <v>0.1</v>
      </c>
      <c r="G21" s="52">
        <v>0.06</v>
      </c>
      <c r="H21" s="52">
        <v>0.06</v>
      </c>
    </row>
    <row r="22" spans="1:8" x14ac:dyDescent="0.3">
      <c r="A22" s="34">
        <v>5</v>
      </c>
      <c r="B22" s="34"/>
      <c r="C22" s="51">
        <f t="shared" si="0"/>
        <v>1.2500000000000001E-2</v>
      </c>
      <c r="D22" s="51">
        <f t="shared" si="0"/>
        <v>1.7500000000000002E-2</v>
      </c>
      <c r="E22" s="51">
        <f t="shared" si="0"/>
        <v>0.04</v>
      </c>
      <c r="F22" s="52">
        <v>0.09</v>
      </c>
      <c r="G22" s="52">
        <v>0.06</v>
      </c>
      <c r="H22" s="52">
        <v>0.06</v>
      </c>
    </row>
    <row r="23" spans="1:8" x14ac:dyDescent="0.3">
      <c r="A23" s="34">
        <v>7.5</v>
      </c>
      <c r="B23" s="34"/>
      <c r="C23" s="51">
        <f t="shared" si="0"/>
        <v>1.2500000000000001E-2</v>
      </c>
      <c r="D23" s="51">
        <f t="shared" si="0"/>
        <v>1.7500000000000002E-2</v>
      </c>
      <c r="E23" s="51">
        <f t="shared" si="0"/>
        <v>2.6666666666666668E-2</v>
      </c>
      <c r="F23" s="52">
        <v>7.0000000000000007E-2</v>
      </c>
      <c r="G23" s="52">
        <v>0.06</v>
      </c>
      <c r="H23" s="52">
        <v>0.06</v>
      </c>
    </row>
    <row r="24" spans="1:8" x14ac:dyDescent="0.3">
      <c r="A24" s="34">
        <v>10</v>
      </c>
      <c r="B24" s="34"/>
      <c r="C24" s="51">
        <f t="shared" si="0"/>
        <v>1.2500000000000001E-2</v>
      </c>
      <c r="D24" s="51">
        <f t="shared" si="0"/>
        <v>1.7500000000000002E-2</v>
      </c>
      <c r="E24" s="51">
        <f t="shared" si="0"/>
        <v>0.02</v>
      </c>
      <c r="F24" s="52">
        <v>0.06</v>
      </c>
      <c r="G24" s="52">
        <v>0.06</v>
      </c>
      <c r="H24" s="52">
        <v>0.06</v>
      </c>
    </row>
    <row r="25" spans="1:8" x14ac:dyDescent="0.3">
      <c r="A25" s="34">
        <v>15</v>
      </c>
      <c r="B25" s="34"/>
      <c r="C25" s="51">
        <f t="shared" si="0"/>
        <v>1.2500000000000001E-2</v>
      </c>
      <c r="D25" s="51">
        <f t="shared" si="0"/>
        <v>1.7500000000000002E-2</v>
      </c>
      <c r="E25" s="51">
        <f t="shared" si="0"/>
        <v>1.7500000000000002E-2</v>
      </c>
      <c r="F25" s="52">
        <v>0.05</v>
      </c>
      <c r="G25" s="52">
        <v>0.06</v>
      </c>
      <c r="H25" s="52">
        <v>0.06</v>
      </c>
    </row>
    <row r="26" spans="1:8" x14ac:dyDescent="0.3">
      <c r="A26" s="34">
        <v>20</v>
      </c>
      <c r="B26" s="34"/>
      <c r="C26" s="51">
        <f t="shared" si="0"/>
        <v>1.2500000000000001E-2</v>
      </c>
      <c r="D26" s="51">
        <f t="shared" si="0"/>
        <v>1.7500000000000002E-2</v>
      </c>
      <c r="E26" s="51">
        <f t="shared" si="0"/>
        <v>1.7500000000000002E-2</v>
      </c>
      <c r="F26" s="52">
        <v>0.05</v>
      </c>
      <c r="G26" s="52">
        <v>0.06</v>
      </c>
      <c r="H26" s="52">
        <v>0.06</v>
      </c>
    </row>
    <row r="27" spans="1:8" x14ac:dyDescent="0.3">
      <c r="A27" s="34">
        <v>30</v>
      </c>
      <c r="B27" s="34"/>
      <c r="C27" s="51">
        <f t="shared" si="0"/>
        <v>1.2500000000000001E-2</v>
      </c>
      <c r="D27" s="51">
        <f t="shared" si="0"/>
        <v>1.7500000000000002E-2</v>
      </c>
      <c r="E27" s="51">
        <f t="shared" si="0"/>
        <v>1.7500000000000002E-2</v>
      </c>
      <c r="F27" s="52">
        <v>0.05</v>
      </c>
      <c r="G27" s="52">
        <v>0.06</v>
      </c>
      <c r="H27" s="52">
        <v>0.06</v>
      </c>
    </row>
    <row r="28" spans="1:8" x14ac:dyDescent="0.3">
      <c r="A28" s="34">
        <v>50</v>
      </c>
      <c r="B28" s="34"/>
      <c r="C28" s="51">
        <f t="shared" si="0"/>
        <v>1.2500000000000001E-2</v>
      </c>
      <c r="D28" s="51">
        <f t="shared" si="0"/>
        <v>1.7500000000000002E-2</v>
      </c>
      <c r="E28" s="51">
        <f t="shared" si="0"/>
        <v>1.7500000000000002E-2</v>
      </c>
      <c r="F28" s="52">
        <v>0.05</v>
      </c>
      <c r="G28" s="52">
        <v>0.06</v>
      </c>
      <c r="H28" s="52">
        <v>0.06</v>
      </c>
    </row>
    <row r="29" spans="1:8" x14ac:dyDescent="0.3">
      <c r="A29" s="34">
        <v>75</v>
      </c>
      <c r="B29" s="34"/>
      <c r="C29" s="51">
        <f t="shared" si="0"/>
        <v>1.2500000000000001E-2</v>
      </c>
      <c r="D29" s="51">
        <f t="shared" si="0"/>
        <v>1.7500000000000002E-2</v>
      </c>
      <c r="E29" s="51">
        <f t="shared" si="0"/>
        <v>1.7500000000000002E-2</v>
      </c>
      <c r="F29" s="52">
        <v>0.05</v>
      </c>
      <c r="G29" s="52">
        <v>0.06</v>
      </c>
      <c r="H29" s="52">
        <v>0.06</v>
      </c>
    </row>
    <row r="30" spans="1:8" x14ac:dyDescent="0.3">
      <c r="A30" s="34">
        <v>100</v>
      </c>
      <c r="B30" s="34"/>
      <c r="C30" s="51">
        <f t="shared" si="0"/>
        <v>1.2500000000000001E-2</v>
      </c>
      <c r="D30" s="51">
        <f t="shared" si="0"/>
        <v>1.7500000000000002E-2</v>
      </c>
      <c r="E30" s="51">
        <f t="shared" si="0"/>
        <v>1.7500000000000002E-2</v>
      </c>
      <c r="F30" s="52">
        <v>0.02</v>
      </c>
      <c r="G30" s="52">
        <v>0.06</v>
      </c>
      <c r="H30" s="52">
        <v>0.06</v>
      </c>
    </row>
  </sheetData>
  <mergeCells count="6">
    <mergeCell ref="F14:F16"/>
    <mergeCell ref="C12:E12"/>
    <mergeCell ref="F12:F13"/>
    <mergeCell ref="G12:G13"/>
    <mergeCell ref="H12:H13"/>
    <mergeCell ref="G14:H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MASTERTABLE</vt:lpstr>
      <vt:lpstr>mixedTraffic</vt:lpstr>
      <vt:lpstr>designSpeed</vt:lpstr>
      <vt:lpstr>clearance</vt:lpstr>
      <vt:lpstr>cataloniaDesignSpeed</vt:lpstr>
      <vt:lpstr>cataloniaSSD</vt:lpstr>
      <vt:lpstr>slopeSeverity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Aleksander Buczyński</dc:creator>
  <cp:lastModifiedBy>Aleksander Buczyński</cp:lastModifiedBy>
  <cp:lastPrinted>2019-02-06T13:01:30Z</cp:lastPrinted>
  <dcterms:created xsi:type="dcterms:W3CDTF">2017-12-19T13:32:23Z</dcterms:created>
  <dcterms:modified xsi:type="dcterms:W3CDTF">2019-05-03T14:36:11Z</dcterms:modified>
</cp:coreProperties>
</file>